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\fraccion14\adjudicaciones\2017\adquisiciones\"/>
    </mc:Choice>
  </mc:AlternateContent>
  <bookViews>
    <workbookView xWindow="0" yWindow="0" windowWidth="20490" windowHeight="7755" tabRatio="861"/>
  </bookViews>
  <sheets>
    <sheet name="xUp2014" sheetId="18" r:id="rId1"/>
    <sheet name="xSector" sheetId="17" r:id="rId2"/>
    <sheet name="xPtdaING.PROPIOS 2015" sheetId="6" r:id="rId3"/>
    <sheet name="XPTDAESTATAL 2015 " sheetId="14" r:id="rId4"/>
    <sheet name="XPTDAFEDERAL 2015" sheetId="9" r:id="rId5"/>
  </sheets>
  <definedNames>
    <definedName name="_xlnm.Print_Titles" localSheetId="3">'XPTDAESTATAL 2015 '!$1:$6</definedName>
    <definedName name="_xlnm.Print_Titles" localSheetId="4">'XPTDAFEDERAL 2015'!$1:$9</definedName>
    <definedName name="_xlnm.Print_Titles" localSheetId="2">'xPtdaING.PROPIOS 2015'!$1:$8</definedName>
    <definedName name="_xlnm.Print_Titles" localSheetId="0">xUp2014!$1:$7</definedName>
  </definedNames>
  <calcPr calcId="171026"/>
  <fileRecoveryPr autoRecover="0"/>
</workbook>
</file>

<file path=xl/calcChain.xml><?xml version="1.0" encoding="utf-8"?>
<calcChain xmlns="http://schemas.openxmlformats.org/spreadsheetml/2006/main">
  <c r="Q58" i="18" l="1"/>
  <c r="Q59" i="18"/>
  <c r="Q60" i="18"/>
  <c r="Q61" i="18"/>
  <c r="Q22" i="6"/>
  <c r="R22" i="6"/>
  <c r="Q11" i="9"/>
  <c r="R11" i="9"/>
  <c r="Q12" i="9"/>
  <c r="R12" i="9"/>
  <c r="Q13" i="9"/>
  <c r="R13" i="9"/>
  <c r="Q14" i="9"/>
  <c r="R14" i="9"/>
  <c r="Q15" i="9"/>
  <c r="R15" i="9"/>
  <c r="Q16" i="9"/>
  <c r="R16" i="9"/>
  <c r="Q17" i="9"/>
  <c r="R17" i="9"/>
  <c r="Q18" i="9"/>
  <c r="R18" i="9"/>
  <c r="Q19" i="9"/>
  <c r="R19" i="9"/>
  <c r="Q20" i="9"/>
  <c r="R20" i="9"/>
  <c r="Q21" i="9"/>
  <c r="R21" i="9"/>
  <c r="Q22" i="9"/>
  <c r="R22" i="9"/>
  <c r="Q23" i="9"/>
  <c r="R23" i="9"/>
  <c r="Q24" i="9"/>
  <c r="R24" i="9"/>
  <c r="Q25" i="9"/>
  <c r="R25" i="9"/>
  <c r="Q26" i="9"/>
  <c r="R26" i="9"/>
  <c r="Q27" i="9"/>
  <c r="R27" i="9"/>
  <c r="Q28" i="9"/>
  <c r="R28" i="9"/>
  <c r="Q29" i="9"/>
  <c r="Q30" i="9"/>
  <c r="R30" i="9"/>
  <c r="Q31" i="9"/>
  <c r="R31" i="9"/>
  <c r="Q32" i="9"/>
  <c r="R32" i="9"/>
  <c r="Q33" i="9"/>
  <c r="R33" i="9"/>
  <c r="Q34" i="9"/>
  <c r="R34" i="9"/>
  <c r="Q35" i="9"/>
  <c r="R35" i="9"/>
  <c r="Q36" i="9"/>
  <c r="Q10" i="9"/>
  <c r="R10" i="9"/>
  <c r="R11" i="17"/>
  <c r="Q67" i="18"/>
  <c r="Q68" i="18"/>
  <c r="D67" i="18"/>
  <c r="D68" i="18"/>
  <c r="D69" i="18"/>
  <c r="P46" i="18"/>
  <c r="K40" i="18"/>
  <c r="H32" i="18"/>
  <c r="P27" i="18"/>
  <c r="G9" i="18"/>
  <c r="H8" i="18"/>
  <c r="D56" i="18"/>
  <c r="D57" i="18"/>
  <c r="D59" i="18"/>
  <c r="Q56" i="18"/>
  <c r="Q57" i="18"/>
  <c r="D50" i="18"/>
  <c r="Q50" i="18"/>
  <c r="K46" i="18"/>
  <c r="Q46" i="18"/>
  <c r="D45" i="18"/>
  <c r="Q45" i="18"/>
  <c r="D42" i="18"/>
  <c r="Q42" i="18"/>
  <c r="D40" i="18"/>
  <c r="Q9" i="18"/>
  <c r="Q10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8" i="18"/>
  <c r="Q29" i="18"/>
  <c r="Q30" i="18"/>
  <c r="Q31" i="18"/>
  <c r="Q33" i="18"/>
  <c r="Q34" i="18"/>
  <c r="Q35" i="18"/>
  <c r="Q36" i="18"/>
  <c r="Q37" i="18"/>
  <c r="Q38" i="18"/>
  <c r="Q39" i="18"/>
  <c r="Q40" i="18"/>
  <c r="Q41" i="18"/>
  <c r="Q43" i="18"/>
  <c r="Q44" i="18"/>
  <c r="Q47" i="18"/>
  <c r="Q48" i="18"/>
  <c r="Q49" i="18"/>
  <c r="Q51" i="18"/>
  <c r="Q52" i="18"/>
  <c r="Q53" i="18"/>
  <c r="Q54" i="18"/>
  <c r="Q55" i="18"/>
  <c r="Q62" i="18"/>
  <c r="Q63" i="18"/>
  <c r="Q64" i="18"/>
  <c r="Q65" i="18"/>
  <c r="Q66" i="18"/>
  <c r="Q69" i="18"/>
  <c r="Q70" i="18"/>
  <c r="Q71" i="18"/>
  <c r="Q72" i="18"/>
  <c r="Q73" i="18"/>
  <c r="Q74" i="18"/>
  <c r="Q75" i="18"/>
  <c r="D9" i="18"/>
  <c r="D10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3" i="18"/>
  <c r="D34" i="18"/>
  <c r="D35" i="18"/>
  <c r="D36" i="18"/>
  <c r="D37" i="18"/>
  <c r="D38" i="18"/>
  <c r="D39" i="18"/>
  <c r="D41" i="18"/>
  <c r="D43" i="18"/>
  <c r="D44" i="18"/>
  <c r="D47" i="18"/>
  <c r="D48" i="18"/>
  <c r="D49" i="18"/>
  <c r="D51" i="18"/>
  <c r="D52" i="18"/>
  <c r="D53" i="18"/>
  <c r="M8" i="18"/>
  <c r="D8" i="18"/>
  <c r="I11" i="18"/>
  <c r="D11" i="18"/>
  <c r="D32" i="18"/>
  <c r="D46" i="18"/>
  <c r="D54" i="18"/>
  <c r="D55" i="18"/>
  <c r="D60" i="18"/>
  <c r="D61" i="18"/>
  <c r="D62" i="18"/>
  <c r="D63" i="18"/>
  <c r="D64" i="18"/>
  <c r="D65" i="18"/>
  <c r="D66" i="18"/>
  <c r="D70" i="18"/>
  <c r="D71" i="18"/>
  <c r="D72" i="18"/>
  <c r="D73" i="18"/>
  <c r="D74" i="18"/>
  <c r="D75" i="18"/>
  <c r="D76" i="18"/>
  <c r="Q8" i="18"/>
  <c r="Q32" i="18"/>
  <c r="Q27" i="18"/>
  <c r="Q11" i="18"/>
  <c r="R10" i="17"/>
  <c r="D16" i="6"/>
  <c r="Q31" i="6"/>
  <c r="R31" i="6"/>
  <c r="Q21" i="6"/>
  <c r="R21" i="6"/>
  <c r="Q20" i="6"/>
  <c r="R20" i="6"/>
  <c r="R36" i="9"/>
  <c r="R29" i="9"/>
  <c r="Q35" i="14"/>
  <c r="R35" i="14"/>
  <c r="Q32" i="14"/>
  <c r="R32" i="14"/>
  <c r="Q31" i="14"/>
  <c r="R31" i="14"/>
  <c r="Q41" i="14"/>
  <c r="R41" i="14"/>
  <c r="Q36" i="14"/>
  <c r="R36" i="14"/>
  <c r="Q33" i="14"/>
  <c r="R33" i="14"/>
  <c r="Q15" i="6"/>
  <c r="R15" i="6"/>
  <c r="Q23" i="14"/>
  <c r="R23" i="14"/>
  <c r="Q12" i="14"/>
  <c r="Q13" i="14"/>
  <c r="R13" i="14"/>
  <c r="Q11" i="14"/>
  <c r="R11" i="14"/>
  <c r="Q10" i="14"/>
  <c r="R10" i="14"/>
  <c r="R12" i="14"/>
  <c r="Q21" i="14"/>
  <c r="R21" i="14"/>
  <c r="Q20" i="14"/>
  <c r="R20" i="14"/>
  <c r="Q12" i="6"/>
  <c r="R12" i="6"/>
  <c r="Q17" i="14"/>
  <c r="R17" i="14"/>
  <c r="Q16" i="14"/>
  <c r="R16" i="14"/>
  <c r="Q9" i="6"/>
  <c r="R9" i="6"/>
  <c r="Q14" i="14"/>
  <c r="R14" i="14"/>
  <c r="Q15" i="14"/>
  <c r="R15" i="14"/>
  <c r="Q18" i="14"/>
  <c r="R18" i="14"/>
  <c r="Q19" i="14"/>
  <c r="R19" i="14"/>
  <c r="Q22" i="14"/>
  <c r="R22" i="14"/>
  <c r="Q24" i="14"/>
  <c r="R24" i="14"/>
  <c r="Q25" i="14"/>
  <c r="R25" i="14"/>
  <c r="Q26" i="14"/>
  <c r="R26" i="14"/>
  <c r="Q27" i="14"/>
  <c r="R27" i="14"/>
  <c r="Q28" i="14"/>
  <c r="R28" i="14"/>
  <c r="Q29" i="14"/>
  <c r="R29" i="14"/>
  <c r="Q30" i="14"/>
  <c r="R30" i="14"/>
  <c r="Q34" i="14"/>
  <c r="R34" i="14"/>
  <c r="Q37" i="14"/>
  <c r="R37" i="14"/>
  <c r="Q38" i="14"/>
  <c r="R38" i="14"/>
  <c r="Q39" i="14"/>
  <c r="R39" i="14"/>
  <c r="Q40" i="14"/>
  <c r="R40" i="14"/>
  <c r="Q42" i="14"/>
  <c r="R42" i="14"/>
  <c r="Q11" i="6"/>
  <c r="R11" i="6"/>
  <c r="Q13" i="6"/>
  <c r="R13" i="6"/>
  <c r="Q14" i="6"/>
  <c r="R14" i="6"/>
  <c r="Q16" i="6"/>
  <c r="Q17" i="6"/>
  <c r="R17" i="6"/>
  <c r="Q18" i="6"/>
  <c r="R18" i="6"/>
  <c r="Q19" i="6"/>
  <c r="R19" i="6"/>
  <c r="Q23" i="6"/>
  <c r="R23" i="6"/>
  <c r="Q24" i="6"/>
  <c r="R24" i="6"/>
  <c r="Q25" i="6"/>
  <c r="R25" i="6"/>
  <c r="Q26" i="6"/>
  <c r="R26" i="6"/>
  <c r="Q27" i="6"/>
  <c r="Q28" i="6"/>
  <c r="R28" i="6"/>
  <c r="Q29" i="6"/>
  <c r="R29" i="6"/>
  <c r="Q30" i="6"/>
  <c r="R30" i="6"/>
  <c r="Q32" i="6"/>
  <c r="R32" i="6"/>
  <c r="Q33" i="6"/>
  <c r="R33" i="6"/>
  <c r="Q34" i="6"/>
  <c r="R34" i="6"/>
  <c r="Q35" i="6"/>
  <c r="R35" i="6"/>
  <c r="Q36" i="6"/>
  <c r="Q37" i="6"/>
  <c r="Q38" i="6"/>
  <c r="R38" i="6"/>
  <c r="Q39" i="6"/>
  <c r="R39" i="6"/>
  <c r="R36" i="6"/>
  <c r="R37" i="6"/>
  <c r="N76" i="18"/>
  <c r="R9" i="17"/>
  <c r="R16" i="17"/>
  <c r="Q10" i="6"/>
  <c r="R10" i="6"/>
  <c r="S23" i="6"/>
  <c r="S11" i="6"/>
  <c r="S13" i="6"/>
  <c r="S14" i="6"/>
  <c r="S16" i="6"/>
  <c r="F16" i="17"/>
  <c r="G16" i="17"/>
  <c r="H16" i="17"/>
  <c r="I16" i="17"/>
  <c r="J16" i="17"/>
  <c r="K16" i="17"/>
  <c r="L16" i="17"/>
  <c r="M16" i="17"/>
  <c r="N16" i="17"/>
  <c r="O16" i="17"/>
  <c r="P16" i="17"/>
  <c r="Q16" i="17"/>
  <c r="E76" i="18"/>
  <c r="F76" i="18"/>
  <c r="G76" i="18"/>
  <c r="I76" i="18"/>
  <c r="J76" i="18"/>
  <c r="K76" i="18"/>
  <c r="L76" i="18"/>
  <c r="M76" i="18"/>
  <c r="O76" i="18"/>
  <c r="P76" i="18"/>
  <c r="R27" i="6"/>
  <c r="D40" i="6"/>
  <c r="R16" i="6"/>
  <c r="R37" i="9"/>
  <c r="E11" i="17"/>
  <c r="R43" i="14"/>
  <c r="E10" i="17"/>
  <c r="H76" i="18"/>
  <c r="Q76" i="18"/>
  <c r="R40" i="6"/>
  <c r="E9" i="17"/>
  <c r="E16" i="17"/>
</calcChain>
</file>

<file path=xl/comments1.xml><?xml version="1.0" encoding="utf-8"?>
<comments xmlns="http://schemas.openxmlformats.org/spreadsheetml/2006/main">
  <authors>
    <author>RECMATERIALES</author>
  </authors>
  <commentList>
    <comment ref="D14" authorId="0" shapeId="0">
      <text>
        <r>
          <rPr>
            <b/>
            <sz val="9"/>
            <color indexed="81"/>
            <rFont val="Tahoma"/>
            <family val="2"/>
          </rPr>
          <t>RECMATERIALES:</t>
        </r>
        <r>
          <rPr>
            <sz val="9"/>
            <color indexed="81"/>
            <rFont val="Tahoma"/>
            <family val="2"/>
          </rPr>
          <t xml:space="preserve">
certificacions de iso y de ambiental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RECMATERIALES:</t>
        </r>
        <r>
          <rPr>
            <sz val="9"/>
            <color indexed="81"/>
            <rFont val="Tahoma"/>
            <family val="2"/>
          </rPr>
          <t xml:space="preserve">
reducir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RECMATERIALES:</t>
        </r>
        <r>
          <rPr>
            <sz val="9"/>
            <color indexed="81"/>
            <rFont val="Tahoma"/>
            <family val="2"/>
          </rPr>
          <t xml:space="preserve">
aniversario
maritza
</t>
        </r>
      </text>
    </comment>
  </commentList>
</comments>
</file>

<file path=xl/sharedStrings.xml><?xml version="1.0" encoding="utf-8"?>
<sst xmlns="http://schemas.openxmlformats.org/spreadsheetml/2006/main" count="398" uniqueCount="157">
  <si>
    <t>PROGRAMA ANUAL DE ADQUISICIONES</t>
  </si>
  <si>
    <t>PAA-2</t>
  </si>
  <si>
    <t>CONSOLIDADO POR UNIDAD PRESUPUESTAL</t>
  </si>
  <si>
    <t>INSTITUTO TECNOLOGICO SUPERIOR DE ALAMO TEMAPACHE</t>
  </si>
  <si>
    <t>EJERCICIO</t>
  </si>
  <si>
    <t>UNIDAD PRESUPUESTAL</t>
  </si>
  <si>
    <t xml:space="preserve">             PROGRAMA, SUBPROGRAMA Y PROYECTO</t>
  </si>
  <si>
    <t>FECHA DE ELABORACIÓN</t>
  </si>
  <si>
    <t>104S80802253</t>
  </si>
  <si>
    <t>010601</t>
  </si>
  <si>
    <t>PARTIDA</t>
  </si>
  <si>
    <t xml:space="preserve">C O NC E P T O </t>
  </si>
  <si>
    <t>PRESUPUESTO AUTORIZADO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</si>
  <si>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</si>
  <si>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</si>
  <si>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</si>
  <si>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</si>
  <si>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</si>
  <si>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</si>
  <si>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</si>
  <si>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</si>
  <si>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</si>
  <si>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</si>
  <si>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</si>
  <si>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</si>
  <si>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ANUAL</t>
  </si>
  <si>
    <t>MATERIALES Y UTILES DE OFICINA</t>
  </si>
  <si>
    <t>MATERIALES Y ÚTILES PARA EL PROCESAMIENTO EN EQUIPOS Y BIENES INFORMÁTICOS</t>
  </si>
  <si>
    <t>SUSCRIPCIÓN A PERIÓDICOS Y MEDIOS INFORMATIVOS</t>
  </si>
  <si>
    <t>MATERIAL DE LIMPIEZA</t>
  </si>
  <si>
    <t xml:space="preserve"> </t>
  </si>
  <si>
    <t>MATERIAL DIDÁCTICO</t>
  </si>
  <si>
    <t>PRODUCTOS MINERALES NO METÁLICOS</t>
  </si>
  <si>
    <t>CAL, YESO Y PRODUCTOS DE YESO</t>
  </si>
  <si>
    <t>24400001</t>
  </si>
  <si>
    <t>MADERA Y PRODUCTOS DE MADERA</t>
  </si>
  <si>
    <t>24500001</t>
  </si>
  <si>
    <t>VIDRIO Y PRODUCTOS DE VIDRIO</t>
  </si>
  <si>
    <t>MATERIAL ELÉCTRICO Y ELECTRÓNICO</t>
  </si>
  <si>
    <t>PLANTAS DE ORNATO</t>
  </si>
  <si>
    <t>PINTURAS</t>
  </si>
  <si>
    <t>SUSTANCIAS QUÍMICAS</t>
  </si>
  <si>
    <t>PLAGUICIDAS, ABONOS Y FERTILIZANTES</t>
  </si>
  <si>
    <t>MEDICINAS Y PRODUCTOS FARMACÉUTICOS</t>
  </si>
  <si>
    <t xml:space="preserve">MATERIALES, ACCESORIOS Y SUMINISTROS MÉDICOS </t>
  </si>
  <si>
    <t>MATERIALES, ACCESORIOS Y SUMINISTROS DE LABORATORIO</t>
  </si>
  <si>
    <t>VESTUARIO Y UNIFORMES</t>
  </si>
  <si>
    <t>PRENDAS DE SEGURIDAD Y PROTECCIÓN  PERSONAL</t>
  </si>
  <si>
    <t>REFACCIONES, ACCESORIOS Y HERRAMIENTAS</t>
  </si>
  <si>
    <t>MATERIAL PARA TALLERES</t>
  </si>
  <si>
    <t>REFACCIONES Y ACCESORIOS DE EQUIPO DE CÓMPUTO</t>
  </si>
  <si>
    <t>REFACCIONES Y ACCESORIOS MENORES  DE EQUIPO DE TRANSPORTE</t>
  </si>
  <si>
    <t>MATERIAL PARA MANTENIMIENTO DE MAQUINARIA Y EQUIPO</t>
  </si>
  <si>
    <t xml:space="preserve">MATERIALES Y SUMINISTROS VARIOS </t>
  </si>
  <si>
    <t>SERVICIO DE ENERGÍA ELÉCTRICA</t>
  </si>
  <si>
    <t>AGUA</t>
  </si>
  <si>
    <t>SERVICIO TELEFÓNICO CONVENCIONAL</t>
  </si>
  <si>
    <t>SERVICIOS DE CONDUCCION  DE SEÑALES ANALOGICAS Y DIGITALES</t>
  </si>
  <si>
    <t xml:space="preserve">SERVICIOS POSTALES </t>
  </si>
  <si>
    <t xml:space="preserve">SERVICIO DE MENSAJERIA </t>
  </si>
  <si>
    <t>ARRENDAMIENTO DE EQUIPO DE FOTOCOPIADO</t>
  </si>
  <si>
    <t>ASESORÍAS ASOCIADAS A CONVENIOS O ACUERDOS</t>
  </si>
  <si>
    <t>SERVICIOS DE INFORMÁTICA</t>
  </si>
  <si>
    <t>CAPACITACION</t>
  </si>
  <si>
    <t>SERVICIO DE VIGILANCIA</t>
  </si>
  <si>
    <t>SEGURO DE BIENES PATRIMONIALES</t>
  </si>
  <si>
    <t>FLETES Y MANIOBRAS</t>
  </si>
  <si>
    <t>CONSERVACIÓN Y MANTENIMIENTO DE INMUEBLES (EDIFICIOS PÚBLICOS)</t>
  </si>
  <si>
    <t>CONSERVACIÓN Y MANTENIMIENTO DE EQUIPO Y MOBILIARIO DE ADMINISTRACIÓN</t>
  </si>
  <si>
    <t>CONSERVACIÓN Y MANTENIMIENTO DE BIENES INFORMÁTICOS</t>
  </si>
  <si>
    <t>CONSERVACIÓN Y MANTENIMIENTO DE VEHÍCULOS ADSCRITOS A SERVICIOS ADMINISTRATIVOS</t>
  </si>
  <si>
    <t>CONSERVACION Y MANTENIMIENTO DE MAQUINARIA Y EQUIPO PESADO</t>
  </si>
  <si>
    <t xml:space="preserve">SERVICIO DE LAVANDERÍA, LIMPIEZA, HIGIENE </t>
  </si>
  <si>
    <t>FUMIGACIÓN</t>
  </si>
  <si>
    <t>OTROS GASTOS DE PUBLICACIÓN, DIFUSIÓN E INFORMACIÓN</t>
  </si>
  <si>
    <t>IMPRESIONES</t>
  </si>
  <si>
    <t>ESPECTÁCULOS CULTURALES</t>
  </si>
  <si>
    <t>ACTIVIDADES CIVICAS Y FESTIVIDADES</t>
  </si>
  <si>
    <t>OTROS IMPUESTOS DERECHOS Y CUOTAS</t>
  </si>
  <si>
    <t>SUBSIDIOS CULTURALES Y CIENTIFICOS</t>
  </si>
  <si>
    <t>MOBILIARIO Y EQUIPO DE OFICINA</t>
  </si>
  <si>
    <t>OTROS MUEBLES</t>
  </si>
  <si>
    <t>BIENES INFORMÁTICOS</t>
  </si>
  <si>
    <t>OTROS MOBILIARIOS Y EQUIPO DE ADMINISTRACIÓN</t>
  </si>
  <si>
    <t xml:space="preserve">EQUIPO AUDIOVISUAL </t>
  </si>
  <si>
    <t>EQUIPO FOTOGRÁFICO</t>
  </si>
  <si>
    <t>INSTRUMENTOS MUSICALES</t>
  </si>
  <si>
    <t>MUEBLES ESCOLARES</t>
  </si>
  <si>
    <t>EQUIPO MEDICO Y DE LABORATORIO</t>
  </si>
  <si>
    <t>VEHICULOS TERRESTRES PARA SERVICIOS ADMINISTRATIVOS</t>
  </si>
  <si>
    <t>MAQUINARIA Y EQUIPO PARA SUMINISTRO DE AGUA POTABLE</t>
  </si>
  <si>
    <t>SISTEMAS DE AIRE ACONDICIONADO, CALEFACCIÓN Y DE REFRIGERACIÓN  INDUSTRIAL Y COMERCIAL</t>
  </si>
  <si>
    <t>MAQUINARIA Y EQUIPO ELÉCTRICO Y ELECTRÓNICO</t>
  </si>
  <si>
    <t>MAQUINARIA Y EQUIPO PARA TALLERES</t>
  </si>
  <si>
    <t>HERRAMIENTAS Y MAQUINAS-HERRAMIENTA</t>
  </si>
  <si>
    <t>MAQUINARIA Y APARATOS CIENTIFICOS</t>
  </si>
  <si>
    <t>LICENCIAS INFORMÁTICAS E INTELECTUALES</t>
  </si>
  <si>
    <t>PAA-3</t>
  </si>
  <si>
    <t>CONSOLIDADO POR SECTOR</t>
  </si>
  <si>
    <t>INST.TEC.SUP. ALAMO TEMAPACHE</t>
  </si>
  <si>
    <t>HOJA:</t>
  </si>
  <si>
    <t>U.P.</t>
  </si>
  <si>
    <t>DEPENDENCIA</t>
  </si>
  <si>
    <t>INST.TEC.SUP.ALAMO TEMP.ING.PROPIOS</t>
  </si>
  <si>
    <t>INST.TEC.SUP.ALAMO TEMP.SUB.EST.</t>
  </si>
  <si>
    <t>INST.TEC.SUP.ALAMO TEMP.SUB.FED.</t>
  </si>
  <si>
    <t>T O T A L  . . .</t>
  </si>
  <si>
    <t>CALENDARIO DE ARTÍCULOS POR PARTIDA</t>
  </si>
  <si>
    <t xml:space="preserve">            PARTIDA</t>
  </si>
  <si>
    <t xml:space="preserve">       UNIDAD PRESUPUESTAL</t>
  </si>
  <si>
    <t>I.P.</t>
  </si>
  <si>
    <t xml:space="preserve">                              104S80810253</t>
  </si>
  <si>
    <t xml:space="preserve">                                               </t>
  </si>
  <si>
    <t>CÓDIGO</t>
  </si>
  <si>
    <t>DESCRIPCIÓN DEL ARTICULO</t>
  </si>
  <si>
    <t>U.M.</t>
  </si>
  <si>
    <t>PRECIO UNITARIO</t>
  </si>
  <si>
    <t>CALENDARIO DE CANTIDAD DE ARTICULOS</t>
  </si>
  <si>
    <t>TOTALES</t>
  </si>
  <si>
    <t>CANTIDAD</t>
  </si>
  <si>
    <t>IMPORTE</t>
  </si>
  <si>
    <t>LOTE</t>
  </si>
  <si>
    <t>SEGURO</t>
  </si>
  <si>
    <t>EVENTO</t>
  </si>
  <si>
    <t>OTROS IMPUESTOS, DERECHOS Y CUOTAS</t>
  </si>
  <si>
    <t>SERVICIO</t>
  </si>
  <si>
    <t>BIENES INFORMATICOS</t>
  </si>
  <si>
    <t>EQUIPO AUDIOVISUAL</t>
  </si>
  <si>
    <t>PIEZA</t>
  </si>
  <si>
    <t>PZA</t>
  </si>
  <si>
    <t>SISTEMAS DE AIRE ACONDICIONADO, CALEFACCION Y DE REFIGERACION INDUSTRIAL Y COMERCIAL</t>
  </si>
  <si>
    <t>MAQUIN AS Y APARATOS CIENTIFICOS</t>
  </si>
  <si>
    <t>TOTAL</t>
  </si>
  <si>
    <t xml:space="preserve">             UNIDAD PRESUPUESTAL</t>
  </si>
  <si>
    <t xml:space="preserve">            SUB. ESTATAL</t>
  </si>
  <si>
    <t xml:space="preserve">                     104S80810253</t>
  </si>
  <si>
    <t>MATERIALES Y UTILES PARA EL PROCESAMIENTO EN EQUIPOS Y BIENES INFORMATICOS</t>
  </si>
  <si>
    <t>SUSCRIPCION</t>
  </si>
  <si>
    <t>MEDICINAS Y PRODUCTOS FARMACEUTICOS</t>
  </si>
  <si>
    <t>NEUMATICOS Y CAMARAS</t>
  </si>
  <si>
    <t>MATERIALES Y SUMINISTROS VARIOS</t>
  </si>
  <si>
    <t>ASESORIAS ASOCIADAS A CONVENIOS O ACUERDOS</t>
  </si>
  <si>
    <t>SERVICIOS DE INFORMATICA</t>
  </si>
  <si>
    <t>33800001</t>
  </si>
  <si>
    <t>MANTENIMIENTO ELECTRICO</t>
  </si>
  <si>
    <t>MANTTO</t>
  </si>
  <si>
    <t>MANTENIMIENTO HIDRAULICO</t>
  </si>
  <si>
    <t>CONSERVACION Y MANTENIMIENTO DE MARQUINARIA Y EQUIPO PESADO</t>
  </si>
  <si>
    <t>-</t>
  </si>
  <si>
    <t xml:space="preserve">          PARTIDA</t>
  </si>
  <si>
    <t>SUB.FED.</t>
  </si>
  <si>
    <t xml:space="preserve">            104S80810253</t>
  </si>
  <si>
    <t>MATERIAL ELECTRICO Y ELECTRONICO</t>
  </si>
  <si>
    <t>PRENDAS DE PROTECCION</t>
  </si>
  <si>
    <t xml:space="preserve">ASESORIAS ASOCIADAS A CONVENIOS O ACUERDOS </t>
  </si>
  <si>
    <t>MANTENIMIENTO DE CLIMAS</t>
  </si>
  <si>
    <t>OTROS GASTOS DE PUBLICACION, DIFUSION 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</si>
</sst>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00_);\(#,##0.0000\)"/>
    <numFmt numFmtId="166" formatCode="_(* #,##0_);_(* \(#,##0\);_(* &quot;-&quot;??_);_(@_)"/>
    <numFmt numFmtId="167" formatCode="#,##0.00_ ;\-#,##0.00\ "/>
    <numFmt numFmtId="168" formatCode="#,##0_ ;\-#,##0\ "/>
  </numFmts>
  <fonts count="35" x14ac:knownFonts="1">
    <font>
      <sz val="8"/>
      <name val="Times New Roman"/>
    </font>
    <font>
      <sz val="8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14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sz val="6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5"/>
      <name val="Times New Roman"/>
      <family val="1"/>
    </font>
    <font>
      <sz val="6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Times New Roman"/>
      <family val="1"/>
    </font>
    <font>
      <sz val="8"/>
      <color rgb="FF000000"/>
      <name val="Arial"/>
      <family val="2"/>
    </font>
    <font>
      <sz val="10"/>
      <color rgb="FF1D21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5" fillId="0" borderId="0"/>
    <xf numFmtId="0" fontId="22" fillId="0" borderId="0"/>
    <xf numFmtId="0" fontId="10" fillId="0" borderId="0"/>
    <xf numFmtId="0" fontId="29" fillId="0" borderId="0"/>
    <xf numFmtId="0" fontId="2" fillId="0" borderId="0"/>
  </cellStyleXfs>
  <cellXfs count="276">
    <xf numFmtId="0" fontId="0" fillId="0" borderId="0" xfId="0"/>
    <xf numFmtId="0" fontId="2" fillId="0" borderId="0" xfId="12" applyAlignment="1">
      <alignment horizontal="centerContinuous"/>
    </xf>
    <xf numFmtId="0" fontId="2" fillId="0" borderId="0" xfId="12"/>
    <xf numFmtId="0" fontId="2" fillId="0" borderId="0" xfId="12" applyFont="1" applyAlignment="1">
      <alignment horizontal="centerContinuous"/>
    </xf>
    <xf numFmtId="0" fontId="3" fillId="0" borderId="0" xfId="12" applyFont="1" applyAlignment="1">
      <alignment vertical="center"/>
    </xf>
    <xf numFmtId="0" fontId="3" fillId="0" borderId="0" xfId="12" applyFont="1" applyBorder="1" applyAlignment="1">
      <alignment vertical="center"/>
    </xf>
    <xf numFmtId="0" fontId="2" fillId="0" borderId="0" xfId="12" applyAlignment="1">
      <alignment vertical="center"/>
    </xf>
    <xf numFmtId="0" fontId="3" fillId="0" borderId="0" xfId="12" applyFont="1" applyBorder="1" applyAlignment="1">
      <alignment horizontal="center" vertical="center"/>
    </xf>
    <xf numFmtId="0" fontId="2" fillId="0" borderId="0" xfId="12" applyAlignment="1"/>
    <xf numFmtId="0" fontId="4" fillId="0" borderId="0" xfId="12" applyFont="1" applyAlignment="1">
      <alignment horizontal="center" vertical="center"/>
    </xf>
    <xf numFmtId="0" fontId="2" fillId="0" borderId="0" xfId="12" applyAlignment="1">
      <alignment horizontal="center" vertical="center"/>
    </xf>
    <xf numFmtId="0" fontId="5" fillId="0" borderId="0" xfId="12" applyFont="1" applyBorder="1" applyAlignment="1">
      <alignment horizontal="right" vertical="center"/>
    </xf>
    <xf numFmtId="0" fontId="6" fillId="0" borderId="0" xfId="12" applyFont="1" applyBorder="1" applyAlignment="1">
      <alignment horizontal="center" vertical="center"/>
    </xf>
    <xf numFmtId="0" fontId="2" fillId="0" borderId="0" xfId="12" applyBorder="1"/>
    <xf numFmtId="0" fontId="2" fillId="0" borderId="0" xfId="12" applyFont="1" applyAlignment="1">
      <alignment vertical="center"/>
    </xf>
    <xf numFmtId="0" fontId="8" fillId="2" borderId="4" xfId="12" applyFont="1" applyFill="1" applyBorder="1" applyAlignment="1">
      <alignment horizontal="center" vertical="center" wrapText="1"/>
    </xf>
    <xf numFmtId="0" fontId="8" fillId="2" borderId="5" xfId="12" applyFont="1" applyFill="1" applyBorder="1" applyAlignment="1">
      <alignment horizontal="centerContinuous" vertical="center" wrapText="1"/>
    </xf>
    <xf numFmtId="0" fontId="8" fillId="2" borderId="6" xfId="12" applyFont="1" applyFill="1" applyBorder="1" applyAlignment="1">
      <alignment horizontal="centerContinuous" vertical="center" wrapText="1"/>
    </xf>
    <xf numFmtId="0" fontId="8" fillId="2" borderId="4" xfId="12" applyFont="1" applyFill="1" applyBorder="1" applyAlignment="1">
      <alignment horizontal="centerContinuous" vertical="center" wrapText="1"/>
    </xf>
    <xf numFmtId="0" fontId="2" fillId="0" borderId="0" xfId="12" quotePrefix="1" applyFont="1"/>
    <xf numFmtId="39" fontId="8" fillId="0" borderId="1" xfId="12" applyNumberFormat="1" applyFont="1" applyBorder="1" applyAlignment="1">
      <alignment horizontal="center" vertical="center"/>
    </xf>
    <xf numFmtId="39" fontId="8" fillId="2" borderId="1" xfId="12" applyNumberFormat="1" applyFont="1" applyFill="1" applyBorder="1" applyAlignment="1">
      <alignment vertical="center"/>
    </xf>
    <xf numFmtId="39" fontId="8" fillId="0" borderId="1" xfId="12" applyNumberFormat="1" applyFont="1" applyBorder="1" applyAlignment="1">
      <alignment vertical="center"/>
    </xf>
    <xf numFmtId="164" fontId="2" fillId="0" borderId="0" xfId="1" applyFont="1" applyBorder="1"/>
    <xf numFmtId="164" fontId="2" fillId="0" borderId="0" xfId="1" applyFont="1" applyAlignment="1">
      <alignment horizontal="centerContinuous"/>
    </xf>
    <xf numFmtId="164" fontId="2" fillId="0" borderId="0" xfId="1" applyFont="1"/>
    <xf numFmtId="0" fontId="8" fillId="2" borderId="7" xfId="12" applyFont="1" applyFill="1" applyBorder="1" applyAlignment="1">
      <alignment vertical="center"/>
    </xf>
    <xf numFmtId="0" fontId="8" fillId="2" borderId="3" xfId="12" applyFont="1" applyFill="1" applyBorder="1" applyAlignment="1">
      <alignment vertical="center"/>
    </xf>
    <xf numFmtId="0" fontId="12" fillId="2" borderId="1" xfId="12" applyFont="1" applyFill="1" applyBorder="1" applyAlignment="1">
      <alignment horizontal="right" vertical="center"/>
    </xf>
    <xf numFmtId="0" fontId="8" fillId="0" borderId="0" xfId="12" applyFont="1"/>
    <xf numFmtId="0" fontId="8" fillId="0" borderId="2" xfId="12" applyFont="1" applyBorder="1" applyAlignment="1">
      <alignment horizontal="center" vertical="center"/>
    </xf>
    <xf numFmtId="0" fontId="8" fillId="0" borderId="3" xfId="12" applyFont="1" applyBorder="1" applyAlignment="1">
      <alignment vertical="center"/>
    </xf>
    <xf numFmtId="0" fontId="8" fillId="0" borderId="1" xfId="12" applyFont="1" applyBorder="1" applyAlignment="1">
      <alignment vertical="center"/>
    </xf>
    <xf numFmtId="165" fontId="8" fillId="0" borderId="1" xfId="12" applyNumberFormat="1" applyFont="1" applyBorder="1" applyAlignment="1">
      <alignment vertical="center"/>
    </xf>
    <xf numFmtId="0" fontId="2" fillId="0" borderId="0" xfId="12" applyFont="1" applyBorder="1"/>
    <xf numFmtId="0" fontId="2" fillId="0" borderId="0" xfId="12" applyFont="1"/>
    <xf numFmtId="43" fontId="2" fillId="0" borderId="0" xfId="12" applyNumberFormat="1"/>
    <xf numFmtId="0" fontId="2" fillId="0" borderId="0" xfId="12" applyFill="1"/>
    <xf numFmtId="0" fontId="7" fillId="0" borderId="0" xfId="12" applyFont="1"/>
    <xf numFmtId="0" fontId="10" fillId="0" borderId="0" xfId="12" applyFont="1" applyAlignment="1">
      <alignment horizontal="left"/>
    </xf>
    <xf numFmtId="0" fontId="10" fillId="0" borderId="0" xfId="12" applyFont="1" applyAlignment="1">
      <alignment horizontal="center"/>
    </xf>
    <xf numFmtId="0" fontId="10" fillId="0" borderId="0" xfId="12" applyFont="1"/>
    <xf numFmtId="0" fontId="10" fillId="0" borderId="0" xfId="12" applyFont="1" applyAlignment="1">
      <alignment horizontal="center" vertical="center"/>
    </xf>
    <xf numFmtId="164" fontId="10" fillId="0" borderId="0" xfId="1" applyFont="1"/>
    <xf numFmtId="0" fontId="10" fillId="0" borderId="0" xfId="12" applyFont="1" applyBorder="1"/>
    <xf numFmtId="0" fontId="10" fillId="0" borderId="0" xfId="12" applyFont="1" applyBorder="1" applyAlignment="1">
      <alignment horizontal="left"/>
    </xf>
    <xf numFmtId="0" fontId="10" fillId="0" borderId="0" xfId="12" applyFont="1" applyBorder="1" applyAlignment="1">
      <alignment horizontal="center"/>
    </xf>
    <xf numFmtId="164" fontId="10" fillId="0" borderId="0" xfId="1" applyFont="1" applyBorder="1"/>
    <xf numFmtId="43" fontId="10" fillId="0" borderId="0" xfId="12" applyNumberFormat="1" applyFont="1" applyBorder="1"/>
    <xf numFmtId="15" fontId="2" fillId="0" borderId="0" xfId="12" quotePrefix="1" applyNumberFormat="1" applyFont="1" applyAlignment="1">
      <alignment horizontal="center" vertical="center"/>
    </xf>
    <xf numFmtId="0" fontId="4" fillId="0" borderId="0" xfId="12" applyFont="1" applyAlignment="1">
      <alignment horizontal="left" vertical="center"/>
    </xf>
    <xf numFmtId="1" fontId="11" fillId="0" borderId="0" xfId="12" applyNumberFormat="1" applyFont="1" applyBorder="1"/>
    <xf numFmtId="1" fontId="11" fillId="0" borderId="0" xfId="12" applyNumberFormat="1" applyFont="1"/>
    <xf numFmtId="43" fontId="2" fillId="0" borderId="0" xfId="12" applyNumberFormat="1" applyFill="1"/>
    <xf numFmtId="166" fontId="2" fillId="0" borderId="0" xfId="12" applyNumberFormat="1" applyBorder="1"/>
    <xf numFmtId="164" fontId="9" fillId="2" borderId="9" xfId="1" applyFont="1" applyFill="1" applyBorder="1" applyAlignment="1">
      <alignment horizontal="right" vertical="center"/>
    </xf>
    <xf numFmtId="0" fontId="2" fillId="0" borderId="0" xfId="12" applyAlignment="1">
      <alignment horizontal="center"/>
    </xf>
    <xf numFmtId="0" fontId="2" fillId="0" borderId="0" xfId="12" applyAlignment="1">
      <alignment horizontal="left"/>
    </xf>
    <xf numFmtId="0" fontId="9" fillId="2" borderId="9" xfId="12" applyFont="1" applyFill="1" applyBorder="1" applyAlignment="1">
      <alignment horizontal="left" vertical="center"/>
    </xf>
    <xf numFmtId="0" fontId="2" fillId="0" borderId="0" xfId="12" applyBorder="1" applyAlignment="1">
      <alignment horizontal="left"/>
    </xf>
    <xf numFmtId="168" fontId="9" fillId="2" borderId="9" xfId="12" applyNumberFormat="1" applyFont="1" applyFill="1" applyBorder="1" applyAlignment="1">
      <alignment horizontal="center" vertical="center"/>
    </xf>
    <xf numFmtId="0" fontId="2" fillId="0" borderId="0" xfId="12" applyBorder="1" applyAlignment="1">
      <alignment horizontal="center"/>
    </xf>
    <xf numFmtId="164" fontId="14" fillId="0" borderId="0" xfId="1" applyFont="1" applyBorder="1" applyAlignment="1">
      <alignment horizontal="center" vertical="center"/>
    </xf>
    <xf numFmtId="164" fontId="2" fillId="0" borderId="0" xfId="1" applyFont="1" applyAlignment="1"/>
    <xf numFmtId="0" fontId="3" fillId="0" borderId="0" xfId="12" applyFont="1" applyBorder="1" applyAlignment="1"/>
    <xf numFmtId="0" fontId="4" fillId="0" borderId="0" xfId="12" applyFont="1" applyBorder="1" applyAlignment="1">
      <alignment horizontal="center" vertical="center"/>
    </xf>
    <xf numFmtId="0" fontId="11" fillId="0" borderId="0" xfId="12" applyFont="1" applyAlignment="1">
      <alignment vertical="center"/>
    </xf>
    <xf numFmtId="15" fontId="14" fillId="0" borderId="0" xfId="12" quotePrefix="1" applyNumberFormat="1" applyFont="1" applyAlignment="1"/>
    <xf numFmtId="0" fontId="18" fillId="0" borderId="0" xfId="12" applyFont="1" applyBorder="1" applyAlignment="1">
      <alignment horizontal="right" vertical="center"/>
    </xf>
    <xf numFmtId="0" fontId="10" fillId="2" borderId="10" xfId="12" applyFont="1" applyFill="1" applyBorder="1" applyAlignment="1">
      <alignment horizontal="centerContinuous" vertical="center" wrapText="1"/>
    </xf>
    <xf numFmtId="0" fontId="10" fillId="2" borderId="11" xfId="12" applyFont="1" applyFill="1" applyBorder="1" applyAlignment="1">
      <alignment horizontal="centerContinuous" vertical="center" wrapText="1"/>
    </xf>
    <xf numFmtId="1" fontId="17" fillId="2" borderId="12" xfId="12" applyNumberFormat="1" applyFont="1" applyFill="1" applyBorder="1" applyAlignment="1">
      <alignment horizontal="center" vertical="center" wrapText="1"/>
    </xf>
    <xf numFmtId="0" fontId="17" fillId="2" borderId="12" xfId="12" applyFont="1" applyFill="1" applyBorder="1" applyAlignment="1">
      <alignment horizontal="center" vertical="center" wrapText="1"/>
    </xf>
    <xf numFmtId="0" fontId="17" fillId="2" borderId="13" xfId="12" applyFont="1" applyFill="1" applyBorder="1" applyAlignment="1">
      <alignment horizontal="centerContinuous" vertical="center" wrapText="1"/>
    </xf>
    <xf numFmtId="0" fontId="17" fillId="2" borderId="14" xfId="12" applyFont="1" applyFill="1" applyBorder="1" applyAlignment="1">
      <alignment horizontal="centerContinuous" vertical="center" wrapText="1"/>
    </xf>
    <xf numFmtId="0" fontId="16" fillId="0" borderId="0" xfId="12" applyFont="1" applyAlignment="1">
      <alignment vertical="center"/>
    </xf>
    <xf numFmtId="0" fontId="13" fillId="0" borderId="0" xfId="12" quotePrefix="1" applyFont="1" applyBorder="1" applyAlignment="1">
      <alignment horizontal="center" vertical="center"/>
    </xf>
    <xf numFmtId="0" fontId="3" fillId="0" borderId="0" xfId="12" applyFont="1" applyAlignment="1">
      <alignment horizontal="centerContinuous"/>
    </xf>
    <xf numFmtId="0" fontId="8" fillId="2" borderId="16" xfId="12" applyFont="1" applyFill="1" applyBorder="1" applyAlignment="1">
      <alignment horizontal="center" vertical="center" wrapText="1"/>
    </xf>
    <xf numFmtId="0" fontId="21" fillId="2" borderId="17" xfId="12" applyFont="1" applyFill="1" applyBorder="1" applyAlignment="1">
      <alignment horizontal="centerContinuous" vertical="center" wrapText="1"/>
    </xf>
    <xf numFmtId="0" fontId="11" fillId="2" borderId="17" xfId="12" applyFont="1" applyFill="1" applyBorder="1" applyAlignment="1">
      <alignment horizontal="center" vertical="center" wrapText="1"/>
    </xf>
    <xf numFmtId="0" fontId="21" fillId="0" borderId="18" xfId="7" applyFont="1" applyFill="1" applyBorder="1" applyAlignment="1">
      <alignment horizontal="justify" vertical="top" wrapText="1"/>
    </xf>
    <xf numFmtId="0" fontId="11" fillId="0" borderId="19" xfId="7" applyFont="1" applyFill="1" applyBorder="1" applyAlignment="1">
      <alignment horizontal="center" vertical="top" wrapText="1"/>
    </xf>
    <xf numFmtId="0" fontId="21" fillId="0" borderId="18" xfId="7" applyFont="1" applyFill="1" applyBorder="1" applyAlignment="1">
      <alignment vertical="top" wrapText="1"/>
    </xf>
    <xf numFmtId="0" fontId="11" fillId="0" borderId="19" xfId="7" quotePrefix="1" applyFont="1" applyFill="1" applyBorder="1" applyAlignment="1">
      <alignment horizontal="center" vertical="top" wrapText="1"/>
    </xf>
    <xf numFmtId="0" fontId="21" fillId="0" borderId="18" xfId="7" applyFont="1" applyFill="1" applyBorder="1" applyAlignment="1">
      <alignment horizontal="left" vertical="top" wrapText="1"/>
    </xf>
    <xf numFmtId="0" fontId="11" fillId="0" borderId="19" xfId="7" applyFont="1" applyFill="1" applyBorder="1" applyAlignment="1">
      <alignment horizontal="center" vertical="center" wrapText="1"/>
    </xf>
    <xf numFmtId="0" fontId="21" fillId="0" borderId="18" xfId="7" applyFont="1" applyFill="1" applyBorder="1" applyAlignment="1">
      <alignment horizontal="justify" vertical="center" wrapText="1"/>
    </xf>
    <xf numFmtId="0" fontId="21" fillId="0" borderId="18" xfId="7" applyFont="1" applyFill="1" applyBorder="1" applyAlignment="1">
      <alignment vertical="center" wrapText="1"/>
    </xf>
    <xf numFmtId="0" fontId="8" fillId="0" borderId="0" xfId="12" applyFont="1" applyBorder="1"/>
    <xf numFmtId="0" fontId="3" fillId="0" borderId="0" xfId="12" applyFont="1" applyBorder="1"/>
    <xf numFmtId="0" fontId="3" fillId="0" borderId="0" xfId="12" applyFont="1"/>
    <xf numFmtId="164" fontId="8" fillId="0" borderId="1" xfId="3" applyFont="1" applyBorder="1" applyAlignment="1">
      <alignment vertical="center"/>
    </xf>
    <xf numFmtId="164" fontId="11" fillId="0" borderId="18" xfId="1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18" xfId="1" applyFont="1" applyFill="1" applyBorder="1" applyAlignment="1">
      <alignment horizontal="right"/>
    </xf>
    <xf numFmtId="166" fontId="11" fillId="0" borderId="18" xfId="1" applyNumberFormat="1" applyFont="1" applyFill="1" applyBorder="1" applyAlignment="1"/>
    <xf numFmtId="166" fontId="11" fillId="0" borderId="20" xfId="1" applyNumberFormat="1" applyFont="1" applyFill="1" applyBorder="1" applyAlignment="1"/>
    <xf numFmtId="0" fontId="11" fillId="2" borderId="12" xfId="12" applyFont="1" applyFill="1" applyBorder="1" applyAlignment="1">
      <alignment horizontal="right" vertical="center"/>
    </xf>
    <xf numFmtId="164" fontId="11" fillId="2" borderId="12" xfId="1" applyFont="1" applyFill="1" applyBorder="1" applyAlignment="1">
      <alignment horizontal="right" vertical="center"/>
    </xf>
    <xf numFmtId="3" fontId="11" fillId="2" borderId="12" xfId="1" applyNumberFormat="1" applyFont="1" applyFill="1" applyBorder="1" applyAlignment="1">
      <alignment horizontal="right" vertical="center"/>
    </xf>
    <xf numFmtId="164" fontId="11" fillId="2" borderId="21" xfId="1" applyFont="1" applyFill="1" applyBorder="1" applyAlignment="1">
      <alignment vertical="center"/>
    </xf>
    <xf numFmtId="164" fontId="11" fillId="0" borderId="22" xfId="1" applyFont="1" applyFill="1" applyBorder="1" applyAlignment="1">
      <alignment horizontal="center" vertical="center"/>
    </xf>
    <xf numFmtId="166" fontId="11" fillId="0" borderId="24" xfId="1" applyNumberFormat="1" applyFont="1" applyFill="1" applyBorder="1" applyAlignment="1">
      <alignment horizontal="center"/>
    </xf>
    <xf numFmtId="37" fontId="11" fillId="0" borderId="24" xfId="12" applyNumberFormat="1" applyFont="1" applyFill="1" applyBorder="1" applyAlignment="1">
      <alignment horizontal="center" vertical="center"/>
    </xf>
    <xf numFmtId="1" fontId="11" fillId="0" borderId="19" xfId="8" quotePrefix="1" applyNumberFormat="1" applyFont="1" applyFill="1" applyBorder="1" applyAlignment="1">
      <alignment horizontal="center"/>
    </xf>
    <xf numFmtId="166" fontId="11" fillId="0" borderId="18" xfId="1" applyNumberFormat="1" applyFont="1" applyFill="1" applyBorder="1" applyAlignment="1">
      <alignment horizontal="center"/>
    </xf>
    <xf numFmtId="0" fontId="2" fillId="0" borderId="0" xfId="12" applyAlignment="1">
      <alignment horizontal="center" vertical="center" wrapText="1"/>
    </xf>
    <xf numFmtId="0" fontId="2" fillId="2" borderId="9" xfId="12" applyFill="1" applyBorder="1" applyAlignment="1">
      <alignment horizontal="center" vertical="center" wrapText="1"/>
    </xf>
    <xf numFmtId="0" fontId="2" fillId="0" borderId="0" xfId="12" applyBorder="1" applyAlignment="1">
      <alignment horizontal="center" vertical="center" wrapText="1"/>
    </xf>
    <xf numFmtId="0" fontId="7" fillId="0" borderId="0" xfId="12" applyFont="1" applyAlignment="1">
      <alignment horizontal="center" vertical="center" wrapText="1"/>
    </xf>
    <xf numFmtId="43" fontId="11" fillId="0" borderId="20" xfId="2" applyFont="1" applyFill="1" applyBorder="1" applyAlignment="1">
      <alignment horizontal="center" vertical="center" wrapText="1"/>
    </xf>
    <xf numFmtId="43" fontId="11" fillId="0" borderId="18" xfId="2" applyFont="1" applyFill="1" applyBorder="1" applyAlignment="1">
      <alignment horizontal="center" vertical="center" wrapText="1"/>
    </xf>
    <xf numFmtId="43" fontId="11" fillId="2" borderId="12" xfId="12" applyNumberFormat="1" applyFont="1" applyFill="1" applyBorder="1" applyAlignment="1">
      <alignment horizontal="center" vertical="center" wrapText="1"/>
    </xf>
    <xf numFmtId="167" fontId="8" fillId="0" borderId="0" xfId="12" applyNumberFormat="1" applyFont="1"/>
    <xf numFmtId="164" fontId="8" fillId="0" borderId="0" xfId="1" applyFont="1"/>
    <xf numFmtId="39" fontId="25" fillId="0" borderId="1" xfId="12" applyNumberFormat="1" applyFont="1" applyBorder="1" applyAlignment="1">
      <alignment vertical="center"/>
    </xf>
    <xf numFmtId="39" fontId="25" fillId="0" borderId="0" xfId="12" applyNumberFormat="1" applyFont="1" applyBorder="1"/>
    <xf numFmtId="0" fontId="4" fillId="0" borderId="0" xfId="12" quotePrefix="1" applyFont="1" applyAlignment="1">
      <alignment horizontal="center" vertical="center"/>
    </xf>
    <xf numFmtId="164" fontId="2" fillId="0" borderId="0" xfId="4" applyFont="1"/>
    <xf numFmtId="164" fontId="2" fillId="0" borderId="0" xfId="4" applyFont="1" applyBorder="1"/>
    <xf numFmtId="164" fontId="25" fillId="0" borderId="0" xfId="12" applyNumberFormat="1" applyFont="1" applyBorder="1"/>
    <xf numFmtId="1" fontId="23" fillId="0" borderId="19" xfId="10" applyNumberFormat="1" applyFont="1" applyFill="1" applyBorder="1" applyAlignment="1">
      <alignment horizontal="center"/>
    </xf>
    <xf numFmtId="0" fontId="21" fillId="0" borderId="18" xfId="10" applyFont="1" applyFill="1" applyBorder="1"/>
    <xf numFmtId="1" fontId="11" fillId="0" borderId="19" xfId="10" quotePrefix="1" applyNumberFormat="1" applyFont="1" applyFill="1" applyBorder="1" applyAlignment="1">
      <alignment horizontal="center"/>
    </xf>
    <xf numFmtId="1" fontId="11" fillId="0" borderId="19" xfId="10" applyNumberFormat="1" applyFont="1" applyFill="1" applyBorder="1" applyAlignment="1">
      <alignment horizontal="center"/>
    </xf>
    <xf numFmtId="0" fontId="21" fillId="0" borderId="20" xfId="10" applyFont="1" applyFill="1" applyBorder="1"/>
    <xf numFmtId="1" fontId="11" fillId="0" borderId="26" xfId="10" applyNumberFormat="1" applyFont="1" applyFill="1" applyBorder="1" applyAlignment="1">
      <alignment horizontal="center"/>
    </xf>
    <xf numFmtId="164" fontId="2" fillId="0" borderId="0" xfId="4" applyFont="1" applyAlignment="1">
      <alignment horizontal="centerContinuous"/>
    </xf>
    <xf numFmtId="166" fontId="9" fillId="0" borderId="0" xfId="4" applyNumberFormat="1" applyFont="1" applyBorder="1" applyAlignment="1">
      <alignment horizontal="center" vertical="center"/>
    </xf>
    <xf numFmtId="164" fontId="25" fillId="0" borderId="0" xfId="1" applyFont="1" applyBorder="1"/>
    <xf numFmtId="164" fontId="25" fillId="0" borderId="1" xfId="1" applyFont="1" applyBorder="1" applyAlignment="1">
      <alignment horizontal="center" vertical="center"/>
    </xf>
    <xf numFmtId="164" fontId="2" fillId="0" borderId="0" xfId="12" applyNumberFormat="1" applyBorder="1"/>
    <xf numFmtId="39" fontId="2" fillId="0" borderId="0" xfId="12" applyNumberFormat="1" applyBorder="1"/>
    <xf numFmtId="0" fontId="8" fillId="0" borderId="27" xfId="12" applyFont="1" applyBorder="1"/>
    <xf numFmtId="164" fontId="8" fillId="0" borderId="12" xfId="12" applyNumberFormat="1" applyFont="1" applyBorder="1"/>
    <xf numFmtId="164" fontId="8" fillId="0" borderId="21" xfId="12" applyNumberFormat="1" applyFont="1" applyBorder="1"/>
    <xf numFmtId="0" fontId="8" fillId="0" borderId="12" xfId="12" applyFont="1" applyBorder="1"/>
    <xf numFmtId="0" fontId="26" fillId="0" borderId="20" xfId="7" applyFont="1" applyFill="1" applyBorder="1" applyAlignment="1">
      <alignment horizontal="justify" vertical="top" wrapText="1"/>
    </xf>
    <xf numFmtId="0" fontId="26" fillId="0" borderId="18" xfId="0" applyFont="1" applyFill="1" applyBorder="1" applyAlignment="1">
      <alignment horizontal="left" vertical="center" wrapText="1"/>
    </xf>
    <xf numFmtId="164" fontId="2" fillId="0" borderId="0" xfId="12" applyNumberFormat="1" applyFill="1"/>
    <xf numFmtId="164" fontId="11" fillId="0" borderId="18" xfId="4" applyFont="1" applyFill="1" applyBorder="1"/>
    <xf numFmtId="164" fontId="19" fillId="0" borderId="18" xfId="4" applyFont="1" applyFill="1" applyBorder="1" applyAlignment="1">
      <alignment horizontal="center"/>
    </xf>
    <xf numFmtId="164" fontId="11" fillId="0" borderId="20" xfId="4" applyFont="1" applyFill="1" applyBorder="1"/>
    <xf numFmtId="43" fontId="8" fillId="0" borderId="0" xfId="12" applyNumberFormat="1" applyFont="1"/>
    <xf numFmtId="0" fontId="11" fillId="0" borderId="26" xfId="12" applyFont="1" applyFill="1" applyBorder="1" applyAlignment="1">
      <alignment horizontal="center" vertical="center" wrapText="1"/>
    </xf>
    <xf numFmtId="0" fontId="26" fillId="0" borderId="20" xfId="12" applyFont="1" applyFill="1" applyBorder="1" applyAlignment="1">
      <alignment horizontal="left" vertical="center" wrapText="1"/>
    </xf>
    <xf numFmtId="0" fontId="11" fillId="0" borderId="20" xfId="12" applyFont="1" applyFill="1" applyBorder="1"/>
    <xf numFmtId="1" fontId="11" fillId="0" borderId="20" xfId="12" applyNumberFormat="1" applyFont="1" applyFill="1" applyBorder="1" applyAlignment="1">
      <alignment horizontal="center" vertical="center" wrapText="1"/>
    </xf>
    <xf numFmtId="0" fontId="10" fillId="0" borderId="0" xfId="12" applyFont="1" applyFill="1"/>
    <xf numFmtId="0" fontId="11" fillId="0" borderId="19" xfId="12" applyFont="1" applyFill="1" applyBorder="1" applyAlignment="1">
      <alignment horizontal="center" vertical="center" wrapText="1"/>
    </xf>
    <xf numFmtId="0" fontId="26" fillId="0" borderId="18" xfId="12" applyFont="1" applyFill="1" applyBorder="1" applyAlignment="1">
      <alignment horizontal="left" vertical="center" wrapText="1"/>
    </xf>
    <xf numFmtId="0" fontId="11" fillId="0" borderId="18" xfId="12" applyFont="1" applyFill="1" applyBorder="1"/>
    <xf numFmtId="1" fontId="11" fillId="0" borderId="18" xfId="12" applyNumberFormat="1" applyFont="1" applyFill="1" applyBorder="1" applyAlignment="1">
      <alignment horizontal="center" vertical="center" wrapText="1"/>
    </xf>
    <xf numFmtId="43" fontId="10" fillId="0" borderId="0" xfId="12" applyNumberFormat="1" applyFont="1" applyFill="1"/>
    <xf numFmtId="0" fontId="11" fillId="0" borderId="27" xfId="12" applyFont="1" applyFill="1" applyBorder="1" applyAlignment="1">
      <alignment horizontal="center" vertical="center" wrapText="1"/>
    </xf>
    <xf numFmtId="0" fontId="26" fillId="0" borderId="12" xfId="12" applyFont="1" applyFill="1" applyBorder="1" applyAlignment="1">
      <alignment horizontal="left" vertical="center" wrapText="1"/>
    </xf>
    <xf numFmtId="0" fontId="11" fillId="0" borderId="12" xfId="12" applyFont="1" applyFill="1" applyBorder="1"/>
    <xf numFmtId="1" fontId="11" fillId="0" borderId="12" xfId="12" applyNumberFormat="1" applyFont="1" applyFill="1" applyBorder="1" applyAlignment="1">
      <alignment horizontal="center" vertical="center" wrapText="1"/>
    </xf>
    <xf numFmtId="0" fontId="11" fillId="0" borderId="28" xfId="12" applyFont="1" applyFill="1" applyBorder="1"/>
    <xf numFmtId="0" fontId="11" fillId="0" borderId="15" xfId="12" applyFont="1" applyFill="1" applyBorder="1" applyAlignment="1">
      <alignment horizontal="left"/>
    </xf>
    <xf numFmtId="164" fontId="11" fillId="0" borderId="15" xfId="1" applyFont="1" applyFill="1" applyBorder="1" applyAlignment="1">
      <alignment horizontal="center"/>
    </xf>
    <xf numFmtId="164" fontId="11" fillId="0" borderId="15" xfId="1" applyFont="1" applyFill="1" applyBorder="1"/>
    <xf numFmtId="3" fontId="11" fillId="0" borderId="15" xfId="12" applyNumberFormat="1" applyFont="1" applyFill="1" applyBorder="1" applyAlignment="1">
      <alignment horizontal="center"/>
    </xf>
    <xf numFmtId="164" fontId="11" fillId="0" borderId="8" xfId="1" applyFont="1" applyFill="1" applyBorder="1"/>
    <xf numFmtId="4" fontId="10" fillId="0" borderId="0" xfId="12" applyNumberFormat="1" applyFont="1" applyFill="1"/>
    <xf numFmtId="0" fontId="11" fillId="0" borderId="26" xfId="7" applyFont="1" applyFill="1" applyBorder="1" applyAlignment="1">
      <alignment horizontal="center" vertical="top" wrapText="1"/>
    </xf>
    <xf numFmtId="1" fontId="11" fillId="0" borderId="29" xfId="8" quotePrefix="1" applyNumberFormat="1" applyFont="1" applyFill="1" applyBorder="1" applyAlignment="1">
      <alignment horizontal="center"/>
    </xf>
    <xf numFmtId="0" fontId="30" fillId="0" borderId="24" xfId="0" applyFont="1" applyFill="1" applyBorder="1" applyAlignment="1">
      <alignment horizontal="left" vertical="top" wrapText="1"/>
    </xf>
    <xf numFmtId="0" fontId="31" fillId="0" borderId="24" xfId="0" applyFont="1" applyFill="1" applyBorder="1" applyAlignment="1">
      <alignment horizontal="center" vertical="center" wrapText="1"/>
    </xf>
    <xf numFmtId="164" fontId="31" fillId="0" borderId="24" xfId="1" applyFont="1" applyFill="1" applyBorder="1" applyAlignment="1">
      <alignment horizontal="center" vertical="top"/>
    </xf>
    <xf numFmtId="0" fontId="31" fillId="0" borderId="24" xfId="0" applyFont="1" applyFill="1" applyBorder="1" applyAlignment="1">
      <alignment horizontal="center" vertical="top"/>
    </xf>
    <xf numFmtId="0" fontId="30" fillId="0" borderId="18" xfId="0" applyFont="1" applyFill="1" applyBorder="1" applyAlignment="1">
      <alignment horizontal="left" vertical="top" wrapText="1"/>
    </xf>
    <xf numFmtId="0" fontId="31" fillId="0" borderId="18" xfId="0" applyFont="1" applyFill="1" applyBorder="1" applyAlignment="1">
      <alignment horizontal="center" vertical="center" wrapText="1"/>
    </xf>
    <xf numFmtId="164" fontId="31" fillId="0" borderId="18" xfId="1" applyFont="1" applyFill="1" applyBorder="1" applyAlignment="1">
      <alignment horizontal="center" vertical="top"/>
    </xf>
    <xf numFmtId="0" fontId="31" fillId="0" borderId="18" xfId="0" applyFont="1" applyFill="1" applyBorder="1" applyAlignment="1">
      <alignment horizontal="center" vertical="top"/>
    </xf>
    <xf numFmtId="0" fontId="32" fillId="0" borderId="0" xfId="12" applyFont="1" applyFill="1"/>
    <xf numFmtId="3" fontId="2" fillId="0" borderId="0" xfId="12" applyNumberFormat="1" applyBorder="1"/>
    <xf numFmtId="164" fontId="19" fillId="0" borderId="20" xfId="4" applyFont="1" applyFill="1" applyBorder="1" applyAlignment="1">
      <alignment horizontal="center"/>
    </xf>
    <xf numFmtId="164" fontId="19" fillId="0" borderId="30" xfId="4" applyFont="1" applyFill="1" applyBorder="1" applyAlignment="1">
      <alignment horizontal="center"/>
    </xf>
    <xf numFmtId="0" fontId="2" fillId="0" borderId="18" xfId="12" applyFill="1" applyBorder="1"/>
    <xf numFmtId="164" fontId="2" fillId="0" borderId="0" xfId="12" applyNumberFormat="1"/>
    <xf numFmtId="164" fontId="11" fillId="0" borderId="20" xfId="1" applyFont="1" applyFill="1" applyBorder="1" applyAlignment="1">
      <alignment horizontal="center" vertical="center" wrapText="1"/>
    </xf>
    <xf numFmtId="164" fontId="11" fillId="0" borderId="12" xfId="1" applyFont="1" applyFill="1" applyBorder="1" applyAlignment="1">
      <alignment horizontal="center" vertical="center" wrapText="1"/>
    </xf>
    <xf numFmtId="43" fontId="33" fillId="0" borderId="30" xfId="12" applyNumberFormat="1" applyFont="1" applyFill="1" applyBorder="1" applyAlignment="1">
      <alignment horizontal="centerContinuous" vertical="center" wrapText="1"/>
    </xf>
    <xf numFmtId="164" fontId="11" fillId="0" borderId="30" xfId="1" applyFont="1" applyFill="1" applyBorder="1" applyAlignment="1">
      <alignment vertical="center"/>
    </xf>
    <xf numFmtId="3" fontId="34" fillId="0" borderId="0" xfId="0" applyNumberFormat="1" applyFont="1"/>
    <xf numFmtId="166" fontId="11" fillId="0" borderId="31" xfId="1" applyNumberFormat="1" applyFont="1" applyFill="1" applyBorder="1" applyAlignment="1"/>
    <xf numFmtId="0" fontId="10" fillId="0" borderId="0" xfId="12" applyFont="1" applyFill="1" applyBorder="1"/>
    <xf numFmtId="164" fontId="8" fillId="0" borderId="1" xfId="3" applyFont="1" applyFill="1" applyBorder="1" applyAlignment="1">
      <alignment vertical="center"/>
    </xf>
    <xf numFmtId="44" fontId="2" fillId="0" borderId="0" xfId="5" applyFont="1" applyBorder="1"/>
    <xf numFmtId="0" fontId="2" fillId="0" borderId="0" xfId="12" applyFill="1" applyAlignment="1"/>
    <xf numFmtId="0" fontId="16" fillId="0" borderId="0" xfId="12" applyFont="1" applyFill="1" applyAlignment="1">
      <alignment vertical="center"/>
    </xf>
    <xf numFmtId="0" fontId="4" fillId="0" borderId="0" xfId="12" applyFont="1" applyFill="1" applyAlignment="1">
      <alignment horizontal="center" vertical="center"/>
    </xf>
    <xf numFmtId="0" fontId="2" fillId="0" borderId="0" xfId="12" applyFill="1" applyAlignment="1">
      <alignment horizontal="centerContinuous"/>
    </xf>
    <xf numFmtId="0" fontId="11" fillId="0" borderId="27" xfId="12" applyFont="1" applyFill="1" applyBorder="1" applyAlignment="1">
      <alignment vertical="center"/>
    </xf>
    <xf numFmtId="0" fontId="2" fillId="0" borderId="0" xfId="12" applyFill="1" applyBorder="1"/>
    <xf numFmtId="0" fontId="2" fillId="0" borderId="32" xfId="12" applyFill="1" applyBorder="1" applyAlignment="1">
      <alignment vertical="center"/>
    </xf>
    <xf numFmtId="0" fontId="11" fillId="0" borderId="29" xfId="7" applyFont="1" applyFill="1" applyBorder="1" applyAlignment="1">
      <alignment horizontal="center" vertical="top" wrapText="1"/>
    </xf>
    <xf numFmtId="0" fontId="26" fillId="0" borderId="24" xfId="7" applyFont="1" applyFill="1" applyBorder="1" applyAlignment="1">
      <alignment horizontal="justify" vertical="top" wrapText="1"/>
    </xf>
    <xf numFmtId="43" fontId="11" fillId="0" borderId="24" xfId="2" applyFont="1" applyFill="1" applyBorder="1" applyAlignment="1">
      <alignment horizontal="center" vertical="center" wrapText="1"/>
    </xf>
    <xf numFmtId="164" fontId="11" fillId="0" borderId="24" xfId="1" applyFont="1" applyFill="1" applyBorder="1" applyAlignment="1">
      <alignment horizontal="center" vertical="center" wrapText="1"/>
    </xf>
    <xf numFmtId="166" fontId="11" fillId="0" borderId="24" xfId="1" applyNumberFormat="1" applyFont="1" applyFill="1" applyBorder="1" applyAlignment="1"/>
    <xf numFmtId="164" fontId="11" fillId="0" borderId="22" xfId="1" applyFont="1" applyFill="1" applyBorder="1" applyAlignment="1">
      <alignment vertical="center"/>
    </xf>
    <xf numFmtId="0" fontId="3" fillId="0" borderId="0" xfId="12" applyFont="1" applyFill="1" applyBorder="1"/>
    <xf numFmtId="164" fontId="25" fillId="0" borderId="33" xfId="1" applyFont="1" applyBorder="1" applyAlignment="1">
      <alignment horizontal="center" vertical="center"/>
    </xf>
    <xf numFmtId="164" fontId="25" fillId="0" borderId="33" xfId="1" applyFont="1" applyBorder="1"/>
    <xf numFmtId="1" fontId="11" fillId="0" borderId="0" xfId="12" applyNumberFormat="1" applyFont="1" applyFill="1" applyBorder="1" applyAlignment="1">
      <alignment horizontal="center" vertical="center" wrapText="1"/>
    </xf>
    <xf numFmtId="43" fontId="33" fillId="0" borderId="0" xfId="12" applyNumberFormat="1" applyFont="1" applyFill="1" applyBorder="1" applyAlignment="1">
      <alignment horizontal="centerContinuous" vertical="center" wrapText="1"/>
    </xf>
    <xf numFmtId="4" fontId="19" fillId="0" borderId="18" xfId="12" applyNumberFormat="1" applyFont="1" applyFill="1" applyBorder="1" applyAlignment="1">
      <alignment horizontal="right" vertical="center" wrapText="1"/>
    </xf>
    <xf numFmtId="164" fontId="19" fillId="0" borderId="18" xfId="1" applyFont="1" applyFill="1" applyBorder="1" applyAlignment="1">
      <alignment horizontal="center" wrapText="1"/>
    </xf>
    <xf numFmtId="0" fontId="1" fillId="0" borderId="0" xfId="12" applyFont="1" applyBorder="1" applyAlignment="1">
      <alignment horizontal="center" vertical="center"/>
    </xf>
    <xf numFmtId="0" fontId="1" fillId="0" borderId="0" xfId="12" applyFont="1"/>
    <xf numFmtId="15" fontId="1" fillId="0" borderId="0" xfId="12" applyNumberFormat="1" applyFont="1" applyAlignment="1">
      <alignment horizontal="center" vertical="center"/>
    </xf>
    <xf numFmtId="0" fontId="1" fillId="0" borderId="0" xfId="12" applyFont="1" applyAlignment="1">
      <alignment horizontal="centerContinuous"/>
    </xf>
    <xf numFmtId="0" fontId="1" fillId="2" borderId="17" xfId="12" applyFont="1" applyFill="1" applyBorder="1" applyAlignment="1">
      <alignment horizontal="center" vertical="center" wrapText="1"/>
    </xf>
    <xf numFmtId="164" fontId="1" fillId="2" borderId="25" xfId="4" applyFont="1" applyFill="1" applyBorder="1" applyAlignment="1">
      <alignment horizontal="centerContinuous" vertical="center" wrapText="1"/>
    </xf>
    <xf numFmtId="0" fontId="1" fillId="0" borderId="0" xfId="12" applyFont="1" applyBorder="1"/>
    <xf numFmtId="164" fontId="1" fillId="0" borderId="0" xfId="4" applyFont="1" applyBorder="1"/>
    <xf numFmtId="0" fontId="1" fillId="2" borderId="4" xfId="12" applyFont="1" applyFill="1" applyBorder="1" applyAlignment="1">
      <alignment horizontal="center" vertical="center" wrapText="1"/>
    </xf>
    <xf numFmtId="0" fontId="1" fillId="2" borderId="4" xfId="12" applyFont="1" applyFill="1" applyBorder="1" applyAlignment="1">
      <alignment horizontal="centerContinuous" vertical="center" wrapText="1"/>
    </xf>
    <xf numFmtId="0" fontId="1" fillId="0" borderId="2" xfId="12" applyFont="1" applyBorder="1" applyAlignment="1">
      <alignment horizontal="center" vertical="center"/>
    </xf>
    <xf numFmtId="0" fontId="1" fillId="0" borderId="3" xfId="12" applyFont="1" applyBorder="1" applyAlignment="1">
      <alignment vertical="center"/>
    </xf>
    <xf numFmtId="0" fontId="1" fillId="0" borderId="1" xfId="12" applyFont="1" applyBorder="1" applyAlignment="1">
      <alignment vertical="center"/>
    </xf>
    <xf numFmtId="165" fontId="1" fillId="0" borderId="1" xfId="12" applyNumberFormat="1" applyFont="1" applyBorder="1" applyAlignment="1">
      <alignment vertical="center"/>
    </xf>
    <xf numFmtId="39" fontId="1" fillId="0" borderId="1" xfId="12" applyNumberFormat="1" applyFont="1" applyBorder="1" applyAlignment="1">
      <alignment horizontal="center" vertical="center"/>
    </xf>
    <xf numFmtId="39" fontId="1" fillId="0" borderId="1" xfId="12" applyNumberFormat="1" applyFont="1" applyBorder="1" applyAlignment="1">
      <alignment vertical="center"/>
    </xf>
    <xf numFmtId="164" fontId="1" fillId="0" borderId="0" xfId="1" applyFont="1" applyAlignment="1">
      <alignment horizontal="center"/>
    </xf>
    <xf numFmtId="164" fontId="1" fillId="0" borderId="0" xfId="1" applyFont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0" xfId="1" applyFont="1" applyAlignment="1">
      <alignment horizontal="center" vertical="center" wrapText="1"/>
    </xf>
    <xf numFmtId="164" fontId="1" fillId="0" borderId="0" xfId="1" applyFont="1" applyBorder="1" applyAlignment="1">
      <alignment horizontal="center" vertical="center" wrapText="1"/>
    </xf>
    <xf numFmtId="0" fontId="1" fillId="0" borderId="0" xfId="12" applyFont="1" applyAlignment="1">
      <alignment horizontal="center" vertical="center" wrapText="1"/>
    </xf>
    <xf numFmtId="0" fontId="1" fillId="2" borderId="15" xfId="12" applyFont="1" applyFill="1" applyBorder="1" applyAlignment="1">
      <alignment horizontal="centerContinuous" vertical="center" wrapText="1"/>
    </xf>
    <xf numFmtId="164" fontId="1" fillId="2" borderId="8" xfId="1" applyFont="1" applyFill="1" applyBorder="1" applyAlignment="1">
      <alignment horizontal="centerContinuous" vertical="center" wrapText="1"/>
    </xf>
    <xf numFmtId="0" fontId="1" fillId="4" borderId="17" xfId="12" applyFont="1" applyFill="1" applyBorder="1" applyAlignment="1">
      <alignment horizontal="center" vertical="center" wrapText="1"/>
    </xf>
    <xf numFmtId="0" fontId="1" fillId="4" borderId="17" xfId="12" applyFont="1" applyFill="1" applyBorder="1" applyAlignment="1">
      <alignment horizontal="centerContinuous" vertical="center" wrapText="1"/>
    </xf>
    <xf numFmtId="164" fontId="1" fillId="4" borderId="25" xfId="1" applyFont="1" applyFill="1" applyBorder="1" applyAlignment="1">
      <alignment horizontal="centerContinuous" vertical="center" wrapText="1"/>
    </xf>
    <xf numFmtId="164" fontId="1" fillId="0" borderId="0" xfId="12" applyNumberFormat="1" applyFont="1" applyFill="1"/>
    <xf numFmtId="0" fontId="1" fillId="0" borderId="0" xfId="12" applyFont="1" applyBorder="1" applyAlignment="1">
      <alignment horizontal="center" vertical="center" wrapText="1"/>
    </xf>
    <xf numFmtId="0" fontId="1" fillId="3" borderId="15" xfId="12" applyFont="1" applyFill="1" applyBorder="1" applyAlignment="1">
      <alignment horizontal="center" vertical="center" wrapText="1"/>
    </xf>
    <xf numFmtId="0" fontId="1" fillId="3" borderId="15" xfId="12" applyFont="1" applyFill="1" applyBorder="1" applyAlignment="1">
      <alignment horizontal="centerContinuous" vertical="center" wrapText="1"/>
    </xf>
    <xf numFmtId="164" fontId="1" fillId="3" borderId="8" xfId="1" applyFont="1" applyFill="1" applyBorder="1" applyAlignment="1">
      <alignment horizontal="centerContinuous" vertical="center" wrapText="1"/>
    </xf>
    <xf numFmtId="39" fontId="1" fillId="2" borderId="9" xfId="12" applyNumberFormat="1" applyFont="1" applyFill="1" applyBorder="1" applyAlignment="1">
      <alignment horizontal="center" vertical="center"/>
    </xf>
    <xf numFmtId="164" fontId="1" fillId="2" borderId="23" xfId="1" applyFont="1" applyFill="1" applyBorder="1" applyAlignment="1">
      <alignment vertical="center"/>
    </xf>
    <xf numFmtId="164" fontId="1" fillId="0" borderId="0" xfId="12" applyNumberFormat="1" applyFont="1"/>
    <xf numFmtId="0" fontId="9" fillId="0" borderId="0" xfId="12" applyFont="1" applyAlignment="1">
      <alignment horizontal="center"/>
    </xf>
    <xf numFmtId="0" fontId="2" fillId="0" borderId="0" xfId="12" quotePrefix="1" applyAlignment="1">
      <alignment horizontal="center" vertical="center"/>
    </xf>
    <xf numFmtId="0" fontId="24" fillId="0" borderId="0" xfId="12" applyFont="1" applyAlignment="1">
      <alignment horizontal="center"/>
    </xf>
    <xf numFmtId="0" fontId="24" fillId="0" borderId="0" xfId="12" applyFont="1" applyAlignment="1">
      <alignment horizontal="center" vertical="center"/>
    </xf>
    <xf numFmtId="0" fontId="2" fillId="0" borderId="0" xfId="12" applyFont="1" applyAlignment="1">
      <alignment horizontal="center" vertical="center"/>
    </xf>
    <xf numFmtId="0" fontId="2" fillId="0" borderId="3" xfId="12" quotePrefix="1" applyBorder="1" applyAlignment="1">
      <alignment horizontal="center" vertical="center"/>
    </xf>
    <xf numFmtId="0" fontId="14" fillId="0" borderId="34" xfId="12" quotePrefix="1" applyFont="1" applyBorder="1" applyAlignment="1">
      <alignment horizontal="left" vertical="center"/>
    </xf>
    <xf numFmtId="0" fontId="16" fillId="0" borderId="34" xfId="12" quotePrefix="1" applyFont="1" applyBorder="1" applyAlignment="1">
      <alignment horizontal="left" vertical="center"/>
    </xf>
    <xf numFmtId="0" fontId="9" fillId="0" borderId="0" xfId="12" applyFont="1" applyAlignment="1">
      <alignment horizontal="center" vertical="center"/>
    </xf>
    <xf numFmtId="0" fontId="16" fillId="0" borderId="0" xfId="12" applyFont="1" applyBorder="1" applyAlignment="1">
      <alignment horizontal="center" vertical="center"/>
    </xf>
    <xf numFmtId="0" fontId="10" fillId="0" borderId="0" xfId="12" applyFont="1" applyBorder="1" applyAlignment="1">
      <alignment horizontal="center" vertical="center"/>
    </xf>
    <xf numFmtId="0" fontId="1" fillId="4" borderId="17" xfId="12" applyFont="1" applyFill="1" applyBorder="1" applyAlignment="1">
      <alignment horizontal="center" vertical="center" wrapText="1"/>
    </xf>
    <xf numFmtId="0" fontId="1" fillId="2" borderId="9" xfId="12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1" fillId="2" borderId="9" xfId="1" applyFont="1" applyFill="1" applyBorder="1" applyAlignment="1">
      <alignment horizontal="center" vertical="center" wrapText="1"/>
    </xf>
    <xf numFmtId="0" fontId="1" fillId="2" borderId="16" xfId="12" applyFont="1" applyFill="1" applyBorder="1" applyAlignment="1">
      <alignment horizontal="center" vertical="center" wrapText="1"/>
    </xf>
    <xf numFmtId="0" fontId="1" fillId="2" borderId="32" xfId="12" applyFont="1" applyFill="1" applyBorder="1" applyAlignment="1">
      <alignment horizontal="center" vertical="center" wrapText="1"/>
    </xf>
    <xf numFmtId="1" fontId="10" fillId="2" borderId="10" xfId="12" applyNumberFormat="1" applyFont="1" applyFill="1" applyBorder="1" applyAlignment="1">
      <alignment horizontal="center" vertical="center" wrapText="1"/>
    </xf>
    <xf numFmtId="1" fontId="10" fillId="2" borderId="35" xfId="12" applyNumberFormat="1" applyFont="1" applyFill="1" applyBorder="1" applyAlignment="1">
      <alignment horizontal="center" vertical="center" wrapText="1"/>
    </xf>
    <xf numFmtId="1" fontId="10" fillId="2" borderId="36" xfId="12" applyNumberFormat="1" applyFont="1" applyFill="1" applyBorder="1" applyAlignment="1">
      <alignment horizontal="center" vertical="center" wrapText="1"/>
    </xf>
    <xf numFmtId="0" fontId="1" fillId="0" borderId="16" xfId="12" applyFont="1" applyFill="1" applyBorder="1" applyAlignment="1">
      <alignment horizontal="center" vertical="center" wrapText="1"/>
    </xf>
    <xf numFmtId="0" fontId="1" fillId="0" borderId="38" xfId="12" applyFont="1" applyFill="1" applyBorder="1" applyAlignment="1">
      <alignment horizontal="center" vertical="center" wrapText="1"/>
    </xf>
    <xf numFmtId="0" fontId="16" fillId="0" borderId="0" xfId="12" applyFont="1" applyBorder="1" applyAlignment="1">
      <alignment horizontal="left" vertical="center"/>
    </xf>
    <xf numFmtId="0" fontId="14" fillId="0" borderId="0" xfId="12" quotePrefix="1" applyFont="1" applyAlignment="1">
      <alignment horizontal="left" vertical="center"/>
    </xf>
    <xf numFmtId="0" fontId="16" fillId="0" borderId="0" xfId="12" quotePrefix="1" applyFont="1" applyAlignment="1">
      <alignment vertical="center"/>
    </xf>
    <xf numFmtId="0" fontId="1" fillId="2" borderId="37" xfId="12" applyFont="1" applyFill="1" applyBorder="1" applyAlignment="1">
      <alignment horizontal="center" vertical="center" wrapText="1"/>
    </xf>
    <xf numFmtId="164" fontId="1" fillId="2" borderId="37" xfId="1" applyFont="1" applyFill="1" applyBorder="1" applyAlignment="1">
      <alignment horizontal="center" vertical="center" wrapText="1"/>
    </xf>
    <xf numFmtId="0" fontId="16" fillId="0" borderId="0" xfId="12" quotePrefix="1" applyFont="1" applyAlignment="1">
      <alignment horizontal="left" vertical="center"/>
    </xf>
    <xf numFmtId="0" fontId="1" fillId="0" borderId="32" xfId="12" applyFont="1" applyFill="1" applyBorder="1" applyAlignment="1">
      <alignment horizontal="center" vertical="center" wrapText="1"/>
    </xf>
  </cellXfs>
  <cellStyles count="13">
    <cellStyle name="Millares" xfId="1" builtinId="3"/>
    <cellStyle name="Millares 2" xfId="2"/>
    <cellStyle name="Millares 3" xfId="3"/>
    <cellStyle name="Millares 3 2" xfId="4"/>
    <cellStyle name="Moneda" xfId="5" builtinId="4"/>
    <cellStyle name="Moneda 2" xfId="6"/>
    <cellStyle name="Normal" xfId="0" builtinId="0"/>
    <cellStyle name="Normal 2" xfId="7"/>
    <cellStyle name="Normal 3" xfId="8"/>
    <cellStyle name="Normal 3 2" xfId="9"/>
    <cellStyle name="Normal 3 2 2" xfId="10"/>
    <cellStyle name="Normal 4" xfId="11"/>
    <cellStyle name="Normal_FSCNUM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1</xdr:col>
      <xdr:colOff>504825</xdr:colOff>
      <xdr:row>5</xdr:row>
      <xdr:rowOff>0</xdr:rowOff>
    </xdr:to>
    <xdr:sp macro="" textlink="">
      <xdr:nvSpPr>
        <xdr:cNvPr id="1245" name="Rectángulo 1">
          <a:extLst>
            <a:ext uri="{FF2B5EF4-FFF2-40B4-BE49-F238E27FC236}">
              <a16:creationId xmlns:a16="http://schemas.microsoft.com/office/drawing/2014/main" xmlns="" id="{3B45C35E-5A30-4655-88AB-593F2E1379E2}"/>
            </a:ext>
          </a:extLst>
        </xdr:cNvPr>
        <xdr:cNvSpPr>
          <a:spLocks noChangeArrowheads="1"/>
        </xdr:cNvSpPr>
      </xdr:nvSpPr>
      <xdr:spPr bwMode="auto">
        <a:xfrm>
          <a:off x="257175" y="495300"/>
          <a:ext cx="504825" cy="2857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142875</xdr:rowOff>
    </xdr:from>
    <xdr:to>
      <xdr:col>13</xdr:col>
      <xdr:colOff>47625</xdr:colOff>
      <xdr:row>5</xdr:row>
      <xdr:rowOff>0</xdr:rowOff>
    </xdr:to>
    <xdr:sp macro="" textlink="">
      <xdr:nvSpPr>
        <xdr:cNvPr id="1246" name="Rectángulo 4">
          <a:extLst>
            <a:ext uri="{FF2B5EF4-FFF2-40B4-BE49-F238E27FC236}">
              <a16:creationId xmlns:a16="http://schemas.microsoft.com/office/drawing/2014/main" xmlns="" id="{24F5CB9C-EFDC-4698-8319-8AA12747D079}"/>
            </a:ext>
          </a:extLst>
        </xdr:cNvPr>
        <xdr:cNvSpPr>
          <a:spLocks noChangeArrowheads="1"/>
        </xdr:cNvSpPr>
      </xdr:nvSpPr>
      <xdr:spPr bwMode="auto">
        <a:xfrm>
          <a:off x="7315200" y="466725"/>
          <a:ext cx="2124075" cy="3143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1104900</xdr:colOff>
      <xdr:row>2</xdr:row>
      <xdr:rowOff>152400</xdr:rowOff>
    </xdr:from>
    <xdr:to>
      <xdr:col>4</xdr:col>
      <xdr:colOff>66675</xdr:colOff>
      <xdr:row>4</xdr:row>
      <xdr:rowOff>304800</xdr:rowOff>
    </xdr:to>
    <xdr:sp macro="" textlink="">
      <xdr:nvSpPr>
        <xdr:cNvPr id="1247" name="Rectángulo 43">
          <a:extLst>
            <a:ext uri="{FF2B5EF4-FFF2-40B4-BE49-F238E27FC236}">
              <a16:creationId xmlns:a16="http://schemas.microsoft.com/office/drawing/2014/main" xmlns="" id="{311EBF39-6F2D-4A69-9800-2FC183A81125}"/>
            </a:ext>
          </a:extLst>
        </xdr:cNvPr>
        <xdr:cNvSpPr>
          <a:spLocks noChangeArrowheads="1"/>
        </xdr:cNvSpPr>
      </xdr:nvSpPr>
      <xdr:spPr bwMode="auto">
        <a:xfrm>
          <a:off x="1038225" y="476250"/>
          <a:ext cx="2085975" cy="3048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2</xdr:row>
      <xdr:rowOff>152400</xdr:rowOff>
    </xdr:from>
    <xdr:to>
      <xdr:col>9</xdr:col>
      <xdr:colOff>495300</xdr:colOff>
      <xdr:row>5</xdr:row>
      <xdr:rowOff>0</xdr:rowOff>
    </xdr:to>
    <xdr:sp macro="" textlink="">
      <xdr:nvSpPr>
        <xdr:cNvPr id="1248" name="Rectángulo 53">
          <a:extLst>
            <a:ext uri="{FF2B5EF4-FFF2-40B4-BE49-F238E27FC236}">
              <a16:creationId xmlns:a16="http://schemas.microsoft.com/office/drawing/2014/main" xmlns="" id="{D7B331D6-D80D-4E67-9F7A-D3E7D08571DB}"/>
            </a:ext>
          </a:extLst>
        </xdr:cNvPr>
        <xdr:cNvSpPr>
          <a:spLocks noChangeArrowheads="1"/>
        </xdr:cNvSpPr>
      </xdr:nvSpPr>
      <xdr:spPr bwMode="auto">
        <a:xfrm>
          <a:off x="3133725" y="476250"/>
          <a:ext cx="3943350" cy="3048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38100</xdr:colOff>
      <xdr:row>5</xdr:row>
      <xdr:rowOff>0</xdr:rowOff>
    </xdr:to>
    <xdr:sp macro="" textlink="">
      <xdr:nvSpPr>
        <xdr:cNvPr id="2269" name="Rectángulo 1">
          <a:extLst>
            <a:ext uri="{FF2B5EF4-FFF2-40B4-BE49-F238E27FC236}">
              <a16:creationId xmlns:a16="http://schemas.microsoft.com/office/drawing/2014/main" xmlns="" id="{A18A4C62-3061-4A3C-A2DC-70D83D86FCA2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847725" cy="4000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14</xdr:col>
      <xdr:colOff>47625</xdr:colOff>
      <xdr:row>5</xdr:row>
      <xdr:rowOff>0</xdr:rowOff>
    </xdr:to>
    <xdr:sp macro="" textlink="">
      <xdr:nvSpPr>
        <xdr:cNvPr id="2270" name="Rectángulo 4">
          <a:extLst>
            <a:ext uri="{FF2B5EF4-FFF2-40B4-BE49-F238E27FC236}">
              <a16:creationId xmlns:a16="http://schemas.microsoft.com/office/drawing/2014/main" xmlns="" id="{4C9F0079-72A5-4F31-A2CB-71FA711D153C}"/>
            </a:ext>
          </a:extLst>
        </xdr:cNvPr>
        <xdr:cNvSpPr>
          <a:spLocks noChangeArrowheads="1"/>
        </xdr:cNvSpPr>
      </xdr:nvSpPr>
      <xdr:spPr bwMode="auto">
        <a:xfrm>
          <a:off x="7296150" y="571500"/>
          <a:ext cx="2076450" cy="4000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85725</xdr:colOff>
      <xdr:row>3</xdr:row>
      <xdr:rowOff>9525</xdr:rowOff>
    </xdr:from>
    <xdr:to>
      <xdr:col>10</xdr:col>
      <xdr:colOff>704850</xdr:colOff>
      <xdr:row>5</xdr:row>
      <xdr:rowOff>9525</xdr:rowOff>
    </xdr:to>
    <xdr:sp macro="" textlink="">
      <xdr:nvSpPr>
        <xdr:cNvPr id="2271" name="Rectángulo 43">
          <a:extLst>
            <a:ext uri="{FF2B5EF4-FFF2-40B4-BE49-F238E27FC236}">
              <a16:creationId xmlns:a16="http://schemas.microsoft.com/office/drawing/2014/main" xmlns="" id="{E7524586-F2D6-4765-8E10-2601D809EAA7}"/>
            </a:ext>
          </a:extLst>
        </xdr:cNvPr>
        <xdr:cNvSpPr>
          <a:spLocks noChangeArrowheads="1"/>
        </xdr:cNvSpPr>
      </xdr:nvSpPr>
      <xdr:spPr bwMode="auto">
        <a:xfrm>
          <a:off x="895350" y="581025"/>
          <a:ext cx="6334125" cy="4000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40005</xdr:colOff>
      <xdr:row>4</xdr:row>
      <xdr:rowOff>47625</xdr:rowOff>
    </xdr:from>
    <xdr:to>
      <xdr:col>17</xdr:col>
      <xdr:colOff>241239</xdr:colOff>
      <xdr:row>4</xdr:row>
      <xdr:rowOff>165987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ED4FCEBD-E51C-43A6-8C80-5069C6C93652}"/>
            </a:ext>
          </a:extLst>
        </xdr:cNvPr>
        <xdr:cNvSpPr txBox="1">
          <a:spLocks noChangeArrowheads="1"/>
        </xdr:cNvSpPr>
      </xdr:nvSpPr>
      <xdr:spPr bwMode="auto">
        <a:xfrm>
          <a:off x="10029825" y="781050"/>
          <a:ext cx="2095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6</xdr:row>
      <xdr:rowOff>0</xdr:rowOff>
    </xdr:from>
    <xdr:to>
      <xdr:col>14</xdr:col>
      <xdr:colOff>466725</xdr:colOff>
      <xdr:row>6</xdr:row>
      <xdr:rowOff>0</xdr:rowOff>
    </xdr:to>
    <xdr:sp macro="" textlink="">
      <xdr:nvSpPr>
        <xdr:cNvPr id="3738" name="Rectángulo 4">
          <a:extLst>
            <a:ext uri="{FF2B5EF4-FFF2-40B4-BE49-F238E27FC236}">
              <a16:creationId xmlns:a16="http://schemas.microsoft.com/office/drawing/2014/main" xmlns="" id="{64E23CAB-F6D7-4A47-884B-56BC499D9246}"/>
            </a:ext>
          </a:extLst>
        </xdr:cNvPr>
        <xdr:cNvSpPr>
          <a:spLocks noChangeArrowheads="1"/>
        </xdr:cNvSpPr>
      </xdr:nvSpPr>
      <xdr:spPr bwMode="auto">
        <a:xfrm>
          <a:off x="8134350" y="1123950"/>
          <a:ext cx="1552575" cy="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76200</xdr:colOff>
      <xdr:row>6</xdr:row>
      <xdr:rowOff>0</xdr:rowOff>
    </xdr:from>
    <xdr:to>
      <xdr:col>11</xdr:col>
      <xdr:colOff>419100</xdr:colOff>
      <xdr:row>6</xdr:row>
      <xdr:rowOff>0</xdr:rowOff>
    </xdr:to>
    <xdr:sp macro="" textlink="">
      <xdr:nvSpPr>
        <xdr:cNvPr id="3739" name="Rectángulo 53">
          <a:extLst>
            <a:ext uri="{FF2B5EF4-FFF2-40B4-BE49-F238E27FC236}">
              <a16:creationId xmlns:a16="http://schemas.microsoft.com/office/drawing/2014/main" xmlns="" id="{58597E84-645F-4B88-A498-7A4BECAB93CF}"/>
            </a:ext>
          </a:extLst>
        </xdr:cNvPr>
        <xdr:cNvSpPr>
          <a:spLocks noChangeArrowheads="1"/>
        </xdr:cNvSpPr>
      </xdr:nvSpPr>
      <xdr:spPr bwMode="auto">
        <a:xfrm>
          <a:off x="5762625" y="1123950"/>
          <a:ext cx="2362200" cy="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469974</xdr:colOff>
      <xdr:row>6</xdr:row>
      <xdr:rowOff>0</xdr:rowOff>
    </xdr:from>
    <xdr:to>
      <xdr:col>16</xdr:col>
      <xdr:colOff>675014</xdr:colOff>
      <xdr:row>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9F942FBF-41D1-4577-A03A-E5405D8E9B7A}"/>
            </a:ext>
          </a:extLst>
        </xdr:cNvPr>
        <xdr:cNvSpPr txBox="1">
          <a:spLocks noChangeArrowheads="1"/>
        </xdr:cNvSpPr>
      </xdr:nvSpPr>
      <xdr:spPr bwMode="auto">
        <a:xfrm>
          <a:off x="11912729" y="704021"/>
          <a:ext cx="217393" cy="173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DE</a:t>
          </a:r>
        </a:p>
      </xdr:txBody>
    </xdr:sp>
    <xdr:clientData/>
  </xdr:twoCellAnchor>
  <xdr:twoCellAnchor>
    <xdr:from>
      <xdr:col>0</xdr:col>
      <xdr:colOff>0</xdr:colOff>
      <xdr:row>3</xdr:row>
      <xdr:rowOff>76200</xdr:rowOff>
    </xdr:from>
    <xdr:to>
      <xdr:col>1</xdr:col>
      <xdr:colOff>133350</xdr:colOff>
      <xdr:row>5</xdr:row>
      <xdr:rowOff>200025</xdr:rowOff>
    </xdr:to>
    <xdr:sp macro="" textlink="">
      <xdr:nvSpPr>
        <xdr:cNvPr id="3741" name="Rectángulo 1">
          <a:extLst>
            <a:ext uri="{FF2B5EF4-FFF2-40B4-BE49-F238E27FC236}">
              <a16:creationId xmlns:a16="http://schemas.microsoft.com/office/drawing/2014/main" xmlns="" id="{D6EFF875-2D3F-45ED-95BA-97614FC6393C}"/>
            </a:ext>
          </a:extLst>
        </xdr:cNvPr>
        <xdr:cNvSpPr>
          <a:spLocks noChangeArrowheads="1"/>
        </xdr:cNvSpPr>
      </xdr:nvSpPr>
      <xdr:spPr bwMode="auto">
        <a:xfrm>
          <a:off x="0" y="561975"/>
          <a:ext cx="1076325" cy="4857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3</xdr:row>
      <xdr:rowOff>66675</xdr:rowOff>
    </xdr:from>
    <xdr:to>
      <xdr:col>2</xdr:col>
      <xdr:colOff>123825</xdr:colOff>
      <xdr:row>5</xdr:row>
      <xdr:rowOff>200025</xdr:rowOff>
    </xdr:to>
    <xdr:sp macro="" textlink="">
      <xdr:nvSpPr>
        <xdr:cNvPr id="3742" name="Rectángulo 2">
          <a:extLst>
            <a:ext uri="{FF2B5EF4-FFF2-40B4-BE49-F238E27FC236}">
              <a16:creationId xmlns:a16="http://schemas.microsoft.com/office/drawing/2014/main" xmlns="" id="{AD0D6BD9-A60B-41E2-BE82-00083B67ED74}"/>
            </a:ext>
          </a:extLst>
        </xdr:cNvPr>
        <xdr:cNvSpPr>
          <a:spLocks noChangeArrowheads="1"/>
        </xdr:cNvSpPr>
      </xdr:nvSpPr>
      <xdr:spPr bwMode="auto">
        <a:xfrm>
          <a:off x="1162050" y="552450"/>
          <a:ext cx="1457325" cy="4953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390525</xdr:colOff>
      <xdr:row>3</xdr:row>
      <xdr:rowOff>76200</xdr:rowOff>
    </xdr:from>
    <xdr:to>
      <xdr:col>16</xdr:col>
      <xdr:colOff>171450</xdr:colOff>
      <xdr:row>5</xdr:row>
      <xdr:rowOff>219075</xdr:rowOff>
    </xdr:to>
    <xdr:sp macro="" textlink="">
      <xdr:nvSpPr>
        <xdr:cNvPr id="3743" name="Rectángulo 4">
          <a:extLst>
            <a:ext uri="{FF2B5EF4-FFF2-40B4-BE49-F238E27FC236}">
              <a16:creationId xmlns:a16="http://schemas.microsoft.com/office/drawing/2014/main" xmlns="" id="{8F82516D-B02F-4617-89D2-844DCA7521E5}"/>
            </a:ext>
          </a:extLst>
        </xdr:cNvPr>
        <xdr:cNvSpPr>
          <a:spLocks noChangeArrowheads="1"/>
        </xdr:cNvSpPr>
      </xdr:nvSpPr>
      <xdr:spPr bwMode="auto">
        <a:xfrm>
          <a:off x="9105900" y="561975"/>
          <a:ext cx="1295400" cy="5048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3</xdr:row>
      <xdr:rowOff>95250</xdr:rowOff>
    </xdr:from>
    <xdr:to>
      <xdr:col>8</xdr:col>
      <xdr:colOff>628650</xdr:colOff>
      <xdr:row>5</xdr:row>
      <xdr:rowOff>200025</xdr:rowOff>
    </xdr:to>
    <xdr:sp macro="" textlink="">
      <xdr:nvSpPr>
        <xdr:cNvPr id="3744" name="Rectángulo 43">
          <a:extLst>
            <a:ext uri="{FF2B5EF4-FFF2-40B4-BE49-F238E27FC236}">
              <a16:creationId xmlns:a16="http://schemas.microsoft.com/office/drawing/2014/main" xmlns="" id="{0BE1620A-22CC-4739-A504-ED6019902535}"/>
            </a:ext>
          </a:extLst>
        </xdr:cNvPr>
        <xdr:cNvSpPr>
          <a:spLocks noChangeArrowheads="1"/>
        </xdr:cNvSpPr>
      </xdr:nvSpPr>
      <xdr:spPr bwMode="auto">
        <a:xfrm>
          <a:off x="2657475" y="581025"/>
          <a:ext cx="4038600" cy="4667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657225</xdr:colOff>
      <xdr:row>3</xdr:row>
      <xdr:rowOff>85725</xdr:rowOff>
    </xdr:from>
    <xdr:to>
      <xdr:col>13</xdr:col>
      <xdr:colOff>285750</xdr:colOff>
      <xdr:row>5</xdr:row>
      <xdr:rowOff>219075</xdr:rowOff>
    </xdr:to>
    <xdr:sp macro="" textlink="">
      <xdr:nvSpPr>
        <xdr:cNvPr id="3745" name="Rectángulo 53">
          <a:extLst>
            <a:ext uri="{FF2B5EF4-FFF2-40B4-BE49-F238E27FC236}">
              <a16:creationId xmlns:a16="http://schemas.microsoft.com/office/drawing/2014/main" xmlns="" id="{33C9EEF5-995B-41B9-A117-CDA9A5A6B5C4}"/>
            </a:ext>
          </a:extLst>
        </xdr:cNvPr>
        <xdr:cNvSpPr>
          <a:spLocks noChangeArrowheads="1"/>
        </xdr:cNvSpPr>
      </xdr:nvSpPr>
      <xdr:spPr bwMode="auto">
        <a:xfrm>
          <a:off x="6696075" y="571500"/>
          <a:ext cx="2305050" cy="4953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45047</xdr:colOff>
      <xdr:row>0</xdr:row>
      <xdr:rowOff>47625</xdr:rowOff>
    </xdr:from>
    <xdr:to>
      <xdr:col>17</xdr:col>
      <xdr:colOff>662951</xdr:colOff>
      <xdr:row>1</xdr:row>
      <xdr:rowOff>38100</xdr:rowOff>
    </xdr:to>
    <xdr:sp macro="" textlink="">
      <xdr:nvSpPr>
        <xdr:cNvPr id="52" name="Texto 61">
          <a:extLst>
            <a:ext uri="{FF2B5EF4-FFF2-40B4-BE49-F238E27FC236}">
              <a16:creationId xmlns:a16="http://schemas.microsoft.com/office/drawing/2014/main" xmlns="" id="{819954A2-6650-4567-BD2F-DA59A61B2323}"/>
            </a:ext>
          </a:extLst>
        </xdr:cNvPr>
        <xdr:cNvSpPr txBox="1">
          <a:spLocks noChangeArrowheads="1"/>
        </xdr:cNvSpPr>
      </xdr:nvSpPr>
      <xdr:spPr bwMode="auto">
        <a:xfrm>
          <a:off x="12578042" y="47625"/>
          <a:ext cx="623608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PAA-I</a:t>
          </a:r>
        </a:p>
      </xdr:txBody>
    </xdr:sp>
    <xdr:clientData/>
  </xdr:twoCellAnchor>
  <xdr:twoCellAnchor>
    <xdr:from>
      <xdr:col>13</xdr:col>
      <xdr:colOff>335626</xdr:colOff>
      <xdr:row>3</xdr:row>
      <xdr:rowOff>17931</xdr:rowOff>
    </xdr:from>
    <xdr:to>
      <xdr:col>16</xdr:col>
      <xdr:colOff>290291</xdr:colOff>
      <xdr:row>6</xdr:row>
      <xdr:rowOff>17930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50B41C4E-1550-417B-A7EE-EBA486A35500}"/>
            </a:ext>
          </a:extLst>
        </xdr:cNvPr>
        <xdr:cNvSpPr txBox="1"/>
      </xdr:nvSpPr>
      <xdr:spPr>
        <a:xfrm>
          <a:off x="8077210" y="528919"/>
          <a:ext cx="1434344" cy="627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/>
            <a:t>FECHA DE ELABORACIÓN</a:t>
          </a:r>
        </a:p>
        <a:p>
          <a:pPr algn="ctr"/>
          <a:r>
            <a:rPr lang="es-MX" sz="900"/>
            <a:t>09/02/2017</a:t>
          </a:r>
        </a:p>
      </xdr:txBody>
    </xdr:sp>
    <xdr:clientData/>
  </xdr:twoCellAnchor>
  <xdr:twoCellAnchor>
    <xdr:from>
      <xdr:col>9</xdr:col>
      <xdr:colOff>17930</xdr:colOff>
      <xdr:row>3</xdr:row>
      <xdr:rowOff>44824</xdr:rowOff>
    </xdr:from>
    <xdr:to>
      <xdr:col>13</xdr:col>
      <xdr:colOff>498373</xdr:colOff>
      <xdr:row>6</xdr:row>
      <xdr:rowOff>44823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xmlns="" id="{BB1B00C5-299F-449B-BCAC-6F0A36ADF6EC}"/>
            </a:ext>
          </a:extLst>
        </xdr:cNvPr>
        <xdr:cNvSpPr txBox="1"/>
      </xdr:nvSpPr>
      <xdr:spPr>
        <a:xfrm>
          <a:off x="5889812" y="555812"/>
          <a:ext cx="2321858" cy="627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900"/>
            <a:t>PROGRAMA SUBPROGRAMA Y PROYECTO</a:t>
          </a:r>
        </a:p>
        <a:p>
          <a:pPr algn="ctr"/>
          <a:r>
            <a:rPr lang="es-MX" sz="900"/>
            <a:t> 010601</a:t>
          </a:r>
        </a:p>
      </xdr:txBody>
    </xdr:sp>
    <xdr:clientData/>
  </xdr:twoCellAnchor>
  <xdr:twoCellAnchor>
    <xdr:from>
      <xdr:col>0</xdr:col>
      <xdr:colOff>8966</xdr:colOff>
      <xdr:row>3</xdr:row>
      <xdr:rowOff>115981</xdr:rowOff>
    </xdr:from>
    <xdr:to>
      <xdr:col>1</xdr:col>
      <xdr:colOff>1</xdr:colOff>
      <xdr:row>5</xdr:row>
      <xdr:rowOff>243167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xmlns="" id="{4CE5BF8C-B879-45B1-97F8-20E4B880ACEA}"/>
            </a:ext>
          </a:extLst>
        </xdr:cNvPr>
        <xdr:cNvSpPr txBox="1"/>
      </xdr:nvSpPr>
      <xdr:spPr>
        <a:xfrm>
          <a:off x="8966" y="636494"/>
          <a:ext cx="744070" cy="466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/>
            <a:t>EJERCICIO </a:t>
          </a:r>
        </a:p>
        <a:p>
          <a:pPr algn="ctr"/>
          <a:r>
            <a:rPr lang="es-MX" sz="900"/>
            <a:t>2017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37427</xdr:colOff>
      <xdr:row>0</xdr:row>
      <xdr:rowOff>47625</xdr:rowOff>
    </xdr:from>
    <xdr:to>
      <xdr:col>17</xdr:col>
      <xdr:colOff>662960</xdr:colOff>
      <xdr:row>1</xdr:row>
      <xdr:rowOff>38100</xdr:rowOff>
    </xdr:to>
    <xdr:sp macro="" textlink="">
      <xdr:nvSpPr>
        <xdr:cNvPr id="13" name="Texto 61">
          <a:extLst>
            <a:ext uri="{FF2B5EF4-FFF2-40B4-BE49-F238E27FC236}">
              <a16:creationId xmlns:a16="http://schemas.microsoft.com/office/drawing/2014/main" xmlns="" id="{C4E6E11B-7DCB-4426-A7B2-B66DE430C600}"/>
            </a:ext>
          </a:extLst>
        </xdr:cNvPr>
        <xdr:cNvSpPr txBox="1">
          <a:spLocks noChangeArrowheads="1"/>
        </xdr:cNvSpPr>
      </xdr:nvSpPr>
      <xdr:spPr bwMode="auto">
        <a:xfrm>
          <a:off x="11339792" y="47625"/>
          <a:ext cx="623608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PAA-I</a:t>
          </a: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1</xdr:col>
      <xdr:colOff>133350</xdr:colOff>
      <xdr:row>5</xdr:row>
      <xdr:rowOff>209550</xdr:rowOff>
    </xdr:to>
    <xdr:sp macro="" textlink="">
      <xdr:nvSpPr>
        <xdr:cNvPr id="4593" name="Rectángulo 1">
          <a:extLst>
            <a:ext uri="{FF2B5EF4-FFF2-40B4-BE49-F238E27FC236}">
              <a16:creationId xmlns:a16="http://schemas.microsoft.com/office/drawing/2014/main" xmlns="" id="{0AA014B7-0580-4E00-8879-7067C5AE30AA}"/>
            </a:ext>
          </a:extLst>
        </xdr:cNvPr>
        <xdr:cNvSpPr>
          <a:spLocks noChangeArrowheads="1"/>
        </xdr:cNvSpPr>
      </xdr:nvSpPr>
      <xdr:spPr bwMode="auto">
        <a:xfrm>
          <a:off x="0" y="571500"/>
          <a:ext cx="933450" cy="4857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171450</xdr:colOff>
      <xdr:row>3</xdr:row>
      <xdr:rowOff>85725</xdr:rowOff>
    </xdr:from>
    <xdr:to>
      <xdr:col>2</xdr:col>
      <xdr:colOff>76200</xdr:colOff>
      <xdr:row>5</xdr:row>
      <xdr:rowOff>209550</xdr:rowOff>
    </xdr:to>
    <xdr:sp macro="" textlink="">
      <xdr:nvSpPr>
        <xdr:cNvPr id="4594" name="Rectángulo 2">
          <a:extLst>
            <a:ext uri="{FF2B5EF4-FFF2-40B4-BE49-F238E27FC236}">
              <a16:creationId xmlns:a16="http://schemas.microsoft.com/office/drawing/2014/main" xmlns="" id="{9532E1A3-3759-49F1-993A-83A87FE076C5}"/>
            </a:ext>
          </a:extLst>
        </xdr:cNvPr>
        <xdr:cNvSpPr>
          <a:spLocks noChangeArrowheads="1"/>
        </xdr:cNvSpPr>
      </xdr:nvSpPr>
      <xdr:spPr bwMode="auto">
        <a:xfrm>
          <a:off x="971550" y="571500"/>
          <a:ext cx="1590675" cy="4857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390525</xdr:colOff>
      <xdr:row>3</xdr:row>
      <xdr:rowOff>76200</xdr:rowOff>
    </xdr:from>
    <xdr:to>
      <xdr:col>16</xdr:col>
      <xdr:colOff>171450</xdr:colOff>
      <xdr:row>5</xdr:row>
      <xdr:rowOff>219075</xdr:rowOff>
    </xdr:to>
    <xdr:sp macro="" textlink="">
      <xdr:nvSpPr>
        <xdr:cNvPr id="4595" name="Rectángulo 4">
          <a:extLst>
            <a:ext uri="{FF2B5EF4-FFF2-40B4-BE49-F238E27FC236}">
              <a16:creationId xmlns:a16="http://schemas.microsoft.com/office/drawing/2014/main" xmlns="" id="{C5DED418-15D5-47E3-9950-0D062B86E72E}"/>
            </a:ext>
          </a:extLst>
        </xdr:cNvPr>
        <xdr:cNvSpPr>
          <a:spLocks noChangeArrowheads="1"/>
        </xdr:cNvSpPr>
      </xdr:nvSpPr>
      <xdr:spPr bwMode="auto">
        <a:xfrm>
          <a:off x="9096375" y="561975"/>
          <a:ext cx="1295400" cy="5048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3</xdr:row>
      <xdr:rowOff>95250</xdr:rowOff>
    </xdr:from>
    <xdr:to>
      <xdr:col>8</xdr:col>
      <xdr:colOff>628650</xdr:colOff>
      <xdr:row>5</xdr:row>
      <xdr:rowOff>200025</xdr:rowOff>
    </xdr:to>
    <xdr:sp macro="" textlink="">
      <xdr:nvSpPr>
        <xdr:cNvPr id="4596" name="Rectángulo 43">
          <a:extLst>
            <a:ext uri="{FF2B5EF4-FFF2-40B4-BE49-F238E27FC236}">
              <a16:creationId xmlns:a16="http://schemas.microsoft.com/office/drawing/2014/main" xmlns="" id="{1A1A183F-2B9D-43EE-B52B-F1C23423BE80}"/>
            </a:ext>
          </a:extLst>
        </xdr:cNvPr>
        <xdr:cNvSpPr>
          <a:spLocks noChangeArrowheads="1"/>
        </xdr:cNvSpPr>
      </xdr:nvSpPr>
      <xdr:spPr bwMode="auto">
        <a:xfrm>
          <a:off x="2647950" y="581025"/>
          <a:ext cx="4038600" cy="4667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3</xdr:row>
      <xdr:rowOff>85725</xdr:rowOff>
    </xdr:from>
    <xdr:to>
      <xdr:col>13</xdr:col>
      <xdr:colOff>342900</xdr:colOff>
      <xdr:row>5</xdr:row>
      <xdr:rowOff>219075</xdr:rowOff>
    </xdr:to>
    <xdr:sp macro="" textlink="">
      <xdr:nvSpPr>
        <xdr:cNvPr id="4597" name="Rectángulo 53">
          <a:extLst>
            <a:ext uri="{FF2B5EF4-FFF2-40B4-BE49-F238E27FC236}">
              <a16:creationId xmlns:a16="http://schemas.microsoft.com/office/drawing/2014/main" xmlns="" id="{F4F7FD87-0289-45AD-9280-1FA3BAF5877C}"/>
            </a:ext>
          </a:extLst>
        </xdr:cNvPr>
        <xdr:cNvSpPr>
          <a:spLocks noChangeArrowheads="1"/>
        </xdr:cNvSpPr>
      </xdr:nvSpPr>
      <xdr:spPr bwMode="auto">
        <a:xfrm>
          <a:off x="6743700" y="571500"/>
          <a:ext cx="2305050" cy="4953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335626</xdr:colOff>
      <xdr:row>3</xdr:row>
      <xdr:rowOff>17931</xdr:rowOff>
    </xdr:from>
    <xdr:to>
      <xdr:col>16</xdr:col>
      <xdr:colOff>299758</xdr:colOff>
      <xdr:row>6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4E3CE27B-6CC4-4B47-9111-3E30502302C9}"/>
            </a:ext>
          </a:extLst>
        </xdr:cNvPr>
        <xdr:cNvSpPr txBox="1"/>
      </xdr:nvSpPr>
      <xdr:spPr>
        <a:xfrm>
          <a:off x="8087071" y="520851"/>
          <a:ext cx="1427172" cy="624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/>
            <a:t>FECHA DE ELABORACIÓN</a:t>
          </a:r>
        </a:p>
        <a:p>
          <a:pPr algn="ctr"/>
          <a:r>
            <a:rPr lang="es-MX" sz="900"/>
            <a:t>09/02/2017</a:t>
          </a:r>
        </a:p>
      </xdr:txBody>
    </xdr:sp>
    <xdr:clientData/>
  </xdr:twoCellAnchor>
  <xdr:twoCellAnchor>
    <xdr:from>
      <xdr:col>9</xdr:col>
      <xdr:colOff>63315</xdr:colOff>
      <xdr:row>3</xdr:row>
      <xdr:rowOff>44824</xdr:rowOff>
    </xdr:from>
    <xdr:to>
      <xdr:col>14</xdr:col>
      <xdr:colOff>45384</xdr:colOff>
      <xdr:row>6</xdr:row>
      <xdr:rowOff>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F6848672-CB47-4CFD-81B5-040BFB996F81}"/>
            </a:ext>
          </a:extLst>
        </xdr:cNvPr>
        <xdr:cNvSpPr txBox="1"/>
      </xdr:nvSpPr>
      <xdr:spPr>
        <a:xfrm>
          <a:off x="5387790" y="555812"/>
          <a:ext cx="1999128" cy="573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900"/>
            <a:t>PROGRAMA SUBPROGRAMA Y PROYECTO</a:t>
          </a:r>
        </a:p>
        <a:p>
          <a:pPr algn="ctr"/>
          <a:r>
            <a:rPr lang="es-MX" sz="900"/>
            <a:t> 010601</a:t>
          </a:r>
        </a:p>
      </xdr:txBody>
    </xdr:sp>
    <xdr:clientData/>
  </xdr:twoCellAnchor>
  <xdr:twoCellAnchor>
    <xdr:from>
      <xdr:col>0</xdr:col>
      <xdr:colOff>0</xdr:colOff>
      <xdr:row>3</xdr:row>
      <xdr:rowOff>133911</xdr:rowOff>
    </xdr:from>
    <xdr:to>
      <xdr:col>1</xdr:col>
      <xdr:colOff>172435</xdr:colOff>
      <xdr:row>5</xdr:row>
      <xdr:rowOff>251572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xmlns="" id="{07A14354-A853-43A6-9476-CF2B838BB3E1}"/>
            </a:ext>
          </a:extLst>
        </xdr:cNvPr>
        <xdr:cNvSpPr txBox="1"/>
      </xdr:nvSpPr>
      <xdr:spPr>
        <a:xfrm>
          <a:off x="0" y="654424"/>
          <a:ext cx="770966" cy="466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/>
            <a:t>EJERCICIO </a:t>
          </a:r>
        </a:p>
        <a:p>
          <a:pPr algn="ctr"/>
          <a:r>
            <a:rPr lang="es-MX" sz="900"/>
            <a:t>2017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45047</xdr:colOff>
      <xdr:row>0</xdr:row>
      <xdr:rowOff>47625</xdr:rowOff>
    </xdr:from>
    <xdr:to>
      <xdr:col>17</xdr:col>
      <xdr:colOff>662951</xdr:colOff>
      <xdr:row>1</xdr:row>
      <xdr:rowOff>38100</xdr:rowOff>
    </xdr:to>
    <xdr:sp macro="" textlink="">
      <xdr:nvSpPr>
        <xdr:cNvPr id="7" name="Texto 61">
          <a:extLst>
            <a:ext uri="{FF2B5EF4-FFF2-40B4-BE49-F238E27FC236}">
              <a16:creationId xmlns:a16="http://schemas.microsoft.com/office/drawing/2014/main" xmlns="" id="{46F07939-59D8-401A-93A0-8B397B111C6D}"/>
            </a:ext>
          </a:extLst>
        </xdr:cNvPr>
        <xdr:cNvSpPr txBox="1">
          <a:spLocks noChangeArrowheads="1"/>
        </xdr:cNvSpPr>
      </xdr:nvSpPr>
      <xdr:spPr bwMode="auto">
        <a:xfrm>
          <a:off x="11339792" y="47625"/>
          <a:ext cx="623608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PAA-I</a:t>
          </a:r>
        </a:p>
      </xdr:txBody>
    </xdr:sp>
    <xdr:clientData/>
  </xdr:twoCellAnchor>
  <xdr:twoCellAnchor>
    <xdr:from>
      <xdr:col>0</xdr:col>
      <xdr:colOff>0</xdr:colOff>
      <xdr:row>3</xdr:row>
      <xdr:rowOff>76200</xdr:rowOff>
    </xdr:from>
    <xdr:to>
      <xdr:col>1</xdr:col>
      <xdr:colOff>133350</xdr:colOff>
      <xdr:row>5</xdr:row>
      <xdr:rowOff>180975</xdr:rowOff>
    </xdr:to>
    <xdr:sp macro="" textlink="">
      <xdr:nvSpPr>
        <xdr:cNvPr id="5617" name="Rectángulo 1">
          <a:extLst>
            <a:ext uri="{FF2B5EF4-FFF2-40B4-BE49-F238E27FC236}">
              <a16:creationId xmlns:a16="http://schemas.microsoft.com/office/drawing/2014/main" xmlns="" id="{65E4FE2C-B91E-4091-B0BC-84BD7284E7E2}"/>
            </a:ext>
          </a:extLst>
        </xdr:cNvPr>
        <xdr:cNvSpPr>
          <a:spLocks noChangeArrowheads="1"/>
        </xdr:cNvSpPr>
      </xdr:nvSpPr>
      <xdr:spPr bwMode="auto">
        <a:xfrm>
          <a:off x="0" y="561975"/>
          <a:ext cx="933450" cy="4667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3</xdr:row>
      <xdr:rowOff>66675</xdr:rowOff>
    </xdr:from>
    <xdr:to>
      <xdr:col>2</xdr:col>
      <xdr:colOff>123825</xdr:colOff>
      <xdr:row>5</xdr:row>
      <xdr:rowOff>190500</xdr:rowOff>
    </xdr:to>
    <xdr:sp macro="" textlink="">
      <xdr:nvSpPr>
        <xdr:cNvPr id="5618" name="Rectángulo 2">
          <a:extLst>
            <a:ext uri="{FF2B5EF4-FFF2-40B4-BE49-F238E27FC236}">
              <a16:creationId xmlns:a16="http://schemas.microsoft.com/office/drawing/2014/main" xmlns="" id="{2858EBA7-BFA3-4780-B2ED-771DA3BDC886}"/>
            </a:ext>
          </a:extLst>
        </xdr:cNvPr>
        <xdr:cNvSpPr>
          <a:spLocks noChangeArrowheads="1"/>
        </xdr:cNvSpPr>
      </xdr:nvSpPr>
      <xdr:spPr bwMode="auto">
        <a:xfrm>
          <a:off x="1019175" y="552450"/>
          <a:ext cx="1590675" cy="4857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390525</xdr:colOff>
      <xdr:row>3</xdr:row>
      <xdr:rowOff>76200</xdr:rowOff>
    </xdr:from>
    <xdr:to>
      <xdr:col>16</xdr:col>
      <xdr:colOff>171450</xdr:colOff>
      <xdr:row>5</xdr:row>
      <xdr:rowOff>209550</xdr:rowOff>
    </xdr:to>
    <xdr:sp macro="" textlink="">
      <xdr:nvSpPr>
        <xdr:cNvPr id="5619" name="Rectángulo 4">
          <a:extLst>
            <a:ext uri="{FF2B5EF4-FFF2-40B4-BE49-F238E27FC236}">
              <a16:creationId xmlns:a16="http://schemas.microsoft.com/office/drawing/2014/main" xmlns="" id="{1BD05C9F-EBEC-4749-853E-6726345E68E0}"/>
            </a:ext>
          </a:extLst>
        </xdr:cNvPr>
        <xdr:cNvSpPr>
          <a:spLocks noChangeArrowheads="1"/>
        </xdr:cNvSpPr>
      </xdr:nvSpPr>
      <xdr:spPr bwMode="auto">
        <a:xfrm>
          <a:off x="8924925" y="561975"/>
          <a:ext cx="1238250" cy="4857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3</xdr:row>
      <xdr:rowOff>95250</xdr:rowOff>
    </xdr:from>
    <xdr:to>
      <xdr:col>8</xdr:col>
      <xdr:colOff>628650</xdr:colOff>
      <xdr:row>5</xdr:row>
      <xdr:rowOff>190500</xdr:rowOff>
    </xdr:to>
    <xdr:sp macro="" textlink="">
      <xdr:nvSpPr>
        <xdr:cNvPr id="5620" name="Rectángulo 43">
          <a:extLst>
            <a:ext uri="{FF2B5EF4-FFF2-40B4-BE49-F238E27FC236}">
              <a16:creationId xmlns:a16="http://schemas.microsoft.com/office/drawing/2014/main" xmlns="" id="{463B2057-8758-4958-8F1D-FDFFB5A067B6}"/>
            </a:ext>
          </a:extLst>
        </xdr:cNvPr>
        <xdr:cNvSpPr>
          <a:spLocks noChangeArrowheads="1"/>
        </xdr:cNvSpPr>
      </xdr:nvSpPr>
      <xdr:spPr bwMode="auto">
        <a:xfrm>
          <a:off x="2647950" y="581025"/>
          <a:ext cx="3943350" cy="4572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657225</xdr:colOff>
      <xdr:row>3</xdr:row>
      <xdr:rowOff>85725</xdr:rowOff>
    </xdr:from>
    <xdr:to>
      <xdr:col>13</xdr:col>
      <xdr:colOff>285750</xdr:colOff>
      <xdr:row>5</xdr:row>
      <xdr:rowOff>209550</xdr:rowOff>
    </xdr:to>
    <xdr:sp macro="" textlink="">
      <xdr:nvSpPr>
        <xdr:cNvPr id="5621" name="Rectángulo 53">
          <a:extLst>
            <a:ext uri="{FF2B5EF4-FFF2-40B4-BE49-F238E27FC236}">
              <a16:creationId xmlns:a16="http://schemas.microsoft.com/office/drawing/2014/main" xmlns="" id="{96864BB5-C676-4E20-A2CB-CF2E345615A7}"/>
            </a:ext>
          </a:extLst>
        </xdr:cNvPr>
        <xdr:cNvSpPr>
          <a:spLocks noChangeArrowheads="1"/>
        </xdr:cNvSpPr>
      </xdr:nvSpPr>
      <xdr:spPr bwMode="auto">
        <a:xfrm>
          <a:off x="6591300" y="571500"/>
          <a:ext cx="2228850" cy="4762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335628</xdr:colOff>
      <xdr:row>3</xdr:row>
      <xdr:rowOff>17931</xdr:rowOff>
    </xdr:from>
    <xdr:to>
      <xdr:col>16</xdr:col>
      <xdr:colOff>422413</xdr:colOff>
      <xdr:row>6</xdr:row>
      <xdr:rowOff>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6A716C57-AD06-4F7A-B732-868CFF959CF0}"/>
            </a:ext>
          </a:extLst>
        </xdr:cNvPr>
        <xdr:cNvSpPr txBox="1"/>
      </xdr:nvSpPr>
      <xdr:spPr>
        <a:xfrm>
          <a:off x="8908128" y="514888"/>
          <a:ext cx="1552807" cy="545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900"/>
            <a:t>FECHA DE ELABORACIÓN</a:t>
          </a:r>
        </a:p>
        <a:p>
          <a:pPr algn="ctr"/>
          <a:r>
            <a:rPr lang="es-MX" sz="900"/>
            <a:t>09/02/2017</a:t>
          </a:r>
        </a:p>
      </xdr:txBody>
    </xdr:sp>
    <xdr:clientData/>
  </xdr:twoCellAnchor>
  <xdr:twoCellAnchor>
    <xdr:from>
      <xdr:col>9</xdr:col>
      <xdr:colOff>17930</xdr:colOff>
      <xdr:row>3</xdr:row>
      <xdr:rowOff>44824</xdr:rowOff>
    </xdr:from>
    <xdr:to>
      <xdr:col>14</xdr:col>
      <xdr:colOff>7221</xdr:colOff>
      <xdr:row>6</xdr:row>
      <xdr:rowOff>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9B189DA4-0E05-448F-9FEC-D7FFEACE417C}"/>
            </a:ext>
          </a:extLst>
        </xdr:cNvPr>
        <xdr:cNvSpPr txBox="1"/>
      </xdr:nvSpPr>
      <xdr:spPr>
        <a:xfrm>
          <a:off x="5892950" y="547744"/>
          <a:ext cx="2328581" cy="624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900"/>
            <a:t>PROGRAMA SUBPROGRAMA Y PROYECTO</a:t>
          </a:r>
        </a:p>
        <a:p>
          <a:pPr algn="ctr"/>
          <a:r>
            <a:rPr lang="es-MX" sz="900"/>
            <a:t> 010601</a:t>
          </a:r>
        </a:p>
      </xdr:txBody>
    </xdr:sp>
    <xdr:clientData/>
  </xdr:twoCellAnchor>
  <xdr:twoCellAnchor>
    <xdr:from>
      <xdr:col>0</xdr:col>
      <xdr:colOff>8966</xdr:colOff>
      <xdr:row>3</xdr:row>
      <xdr:rowOff>115981</xdr:rowOff>
    </xdr:from>
    <xdr:to>
      <xdr:col>1</xdr:col>
      <xdr:colOff>172455</xdr:colOff>
      <xdr:row>6</xdr:row>
      <xdr:rowOff>3845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28F63E38-94E3-4B01-B5E3-997D5F11B1E9}"/>
            </a:ext>
          </a:extLst>
        </xdr:cNvPr>
        <xdr:cNvSpPr txBox="1"/>
      </xdr:nvSpPr>
      <xdr:spPr>
        <a:xfrm>
          <a:off x="8966" y="636494"/>
          <a:ext cx="761999" cy="443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/>
            <a:t>EJERCICIO </a:t>
          </a:r>
        </a:p>
        <a:p>
          <a:pPr algn="ctr"/>
          <a:r>
            <a:rPr lang="es-MX" sz="900"/>
            <a:t>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10"/>
  <sheetViews>
    <sheetView showGridLines="0" tabSelected="1" zoomScale="115" zoomScaleNormal="115" workbookViewId="0">
      <selection activeCell="A77" sqref="A77"/>
    </sheetView>
  </sheetViews>
  <sheetFormatPr baseColWidth="10" defaultColWidth="12" defaultRowHeight="12.75" x14ac:dyDescent="0.2"/>
  <cols>
    <col min="1" max="1" width="4.5" style="2" customWidth="1"/>
    <col min="2" max="2" width="13.6640625" style="2" customWidth="1"/>
    <col min="3" max="3" width="22.5" style="91" customWidth="1"/>
    <col min="4" max="4" width="12.83203125" style="35" customWidth="1"/>
    <col min="5" max="5" width="13" style="2" customWidth="1"/>
    <col min="6" max="6" width="11.1640625" style="2" customWidth="1"/>
    <col min="7" max="8" width="12.6640625" style="2" customWidth="1"/>
    <col min="9" max="9" width="12.1640625" style="2" customWidth="1"/>
    <col min="10" max="10" width="12.6640625" style="2" customWidth="1"/>
    <col min="11" max="11" width="13" style="2" customWidth="1"/>
    <col min="12" max="12" width="12" style="38" customWidth="1"/>
    <col min="13" max="13" width="11.5" style="2" customWidth="1"/>
    <col min="14" max="14" width="11.83203125" style="2" customWidth="1"/>
    <col min="15" max="15" width="11.1640625" style="2" customWidth="1"/>
    <col min="16" max="16" width="14.33203125" style="38" customWidth="1"/>
    <col min="17" max="17" width="17.1640625" style="120" customWidth="1"/>
    <col min="18" max="18" width="19" style="2" customWidth="1"/>
    <col min="19" max="16384" width="12" style="2"/>
  </cols>
  <sheetData>
    <row r="1" spans="1:20" x14ac:dyDescent="0.2">
      <c r="B1" s="247" t="s">
        <v>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29" t="s">
        <v>1</v>
      </c>
    </row>
    <row r="2" spans="1:20" x14ac:dyDescent="0.2">
      <c r="B2" s="247" t="s">
        <v>2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129"/>
    </row>
    <row r="3" spans="1:20" x14ac:dyDescent="0.2">
      <c r="B3" s="247" t="s">
        <v>3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129"/>
    </row>
    <row r="4" spans="1:20" ht="7.7" customHeight="1" x14ac:dyDescent="0.2">
      <c r="B4" s="4" t="s">
        <v>4</v>
      </c>
      <c r="C4" s="5" t="s">
        <v>5</v>
      </c>
      <c r="D4" s="14"/>
      <c r="E4" s="5" t="s">
        <v>6</v>
      </c>
      <c r="F4" s="4"/>
      <c r="G4" s="4"/>
      <c r="H4" s="6"/>
      <c r="L4" s="212" t="s">
        <v>7</v>
      </c>
      <c r="P4" s="213"/>
      <c r="R4" s="8"/>
      <c r="S4" s="8"/>
      <c r="T4" s="8"/>
    </row>
    <row r="5" spans="1:20" ht="15.75" x14ac:dyDescent="0.2">
      <c r="B5" s="50">
        <v>2017</v>
      </c>
      <c r="C5" s="248" t="s">
        <v>8</v>
      </c>
      <c r="D5" s="248"/>
      <c r="E5" s="248" t="s">
        <v>9</v>
      </c>
      <c r="F5" s="248"/>
      <c r="G5" s="248"/>
      <c r="H5" s="248"/>
      <c r="I5" s="248"/>
      <c r="J5" s="248"/>
      <c r="K5" s="19"/>
      <c r="L5" s="214">
        <v>42775</v>
      </c>
      <c r="O5" s="11"/>
      <c r="P5" s="76"/>
      <c r="Q5" s="130"/>
    </row>
    <row r="6" spans="1:20" ht="6" customHeight="1" thickBot="1" x14ac:dyDescent="0.25">
      <c r="B6" s="1"/>
      <c r="C6" s="77"/>
      <c r="D6" s="3"/>
      <c r="E6" s="1"/>
      <c r="F6" s="1"/>
      <c r="G6" s="1"/>
      <c r="H6" s="1"/>
      <c r="I6" s="1"/>
      <c r="J6" s="1"/>
      <c r="K6" s="1"/>
      <c r="L6" s="215"/>
      <c r="M6" s="1"/>
      <c r="N6" s="1"/>
      <c r="O6" s="1"/>
      <c r="P6" s="215"/>
      <c r="Q6" s="129"/>
    </row>
    <row r="7" spans="1:20" ht="34.5" thickBot="1" x14ac:dyDescent="0.25">
      <c r="B7" s="78" t="s">
        <v>10</v>
      </c>
      <c r="C7" s="79" t="s">
        <v>11</v>
      </c>
      <c r="D7" s="80" t="s">
        <v>12</v>
      </c>
      <c r="E7" s="216" t="s">
        <v>13</v>
      </c>
      <c r="F7" s="216" t="s">
        <v>14</v>
      </c>
      <c r="G7" s="216" t="s">
        <v>15</v>
      </c>
      <c r="H7" s="216" t="s">
        <v>16</v>
      </c>
      <c r="I7" s="216" t="s">
        <v>17</v>
      </c>
      <c r="J7" s="216" t="s">
        <v>18</v>
      </c>
      <c r="K7" s="216" t="s">
        <v>19</v>
      </c>
      <c r="L7" s="216" t="s">
        <v>20</v>
      </c>
      <c r="M7" s="216" t="s">
        <v>21</v>
      </c>
      <c r="N7" s="216" t="s">
        <v>22</v>
      </c>
      <c r="O7" s="216" t="s">
        <v>23</v>
      </c>
      <c r="P7" s="216" t="s">
        <v>24</v>
      </c>
      <c r="Q7" s="217" t="s">
        <v>25</v>
      </c>
    </row>
    <row r="8" spans="1:20" ht="13.5" thickBot="1" x14ac:dyDescent="0.25">
      <c r="A8" s="37"/>
      <c r="B8" s="128">
        <v>21100001</v>
      </c>
      <c r="C8" s="127" t="s">
        <v>26</v>
      </c>
      <c r="D8" s="144">
        <f>SUM(E8:P8)</f>
        <v>190000</v>
      </c>
      <c r="E8" s="179"/>
      <c r="F8" s="179">
        <v>0</v>
      </c>
      <c r="G8" s="179">
        <v>0</v>
      </c>
      <c r="H8" s="179">
        <f>45000+50000</f>
        <v>95000</v>
      </c>
      <c r="I8" s="179">
        <v>0</v>
      </c>
      <c r="J8" s="179">
        <v>0</v>
      </c>
      <c r="K8" s="179">
        <v>0</v>
      </c>
      <c r="L8" s="179">
        <v>0</v>
      </c>
      <c r="M8" s="179">
        <f>50000+45000</f>
        <v>95000</v>
      </c>
      <c r="N8" s="179">
        <v>0</v>
      </c>
      <c r="O8" s="179">
        <v>0</v>
      </c>
      <c r="P8" s="179">
        <v>0</v>
      </c>
      <c r="Q8" s="180">
        <f>SUM(E8:P8)</f>
        <v>190000</v>
      </c>
      <c r="R8" s="36"/>
    </row>
    <row r="9" spans="1:20" ht="18.75" customHeight="1" thickBot="1" x14ac:dyDescent="0.25">
      <c r="A9" s="37"/>
      <c r="B9" s="126">
        <v>21400001</v>
      </c>
      <c r="C9" s="124" t="s">
        <v>27</v>
      </c>
      <c r="D9" s="144">
        <f t="shared" ref="D9:D75" si="0">SUM(E9:P9)</f>
        <v>140000</v>
      </c>
      <c r="E9" s="143"/>
      <c r="F9" s="143">
        <v>0</v>
      </c>
      <c r="G9" s="143">
        <f>45000+50000</f>
        <v>95000</v>
      </c>
      <c r="H9" s="143">
        <v>0</v>
      </c>
      <c r="I9" s="143">
        <v>0</v>
      </c>
      <c r="J9" s="143"/>
      <c r="K9" s="143">
        <v>0</v>
      </c>
      <c r="L9" s="143">
        <v>45000</v>
      </c>
      <c r="M9" s="143">
        <v>0</v>
      </c>
      <c r="N9" s="143">
        <v>0</v>
      </c>
      <c r="O9" s="143">
        <v>0</v>
      </c>
      <c r="P9" s="143">
        <v>0</v>
      </c>
      <c r="Q9" s="180">
        <f t="shared" ref="Q9:Q75" si="1">SUM(E9:P9)</f>
        <v>140000</v>
      </c>
      <c r="R9" s="36"/>
    </row>
    <row r="10" spans="1:20" ht="18.75" customHeight="1" thickBot="1" x14ac:dyDescent="0.25">
      <c r="A10" s="37"/>
      <c r="B10" s="126">
        <v>21500002</v>
      </c>
      <c r="C10" s="124" t="s">
        <v>28</v>
      </c>
      <c r="D10" s="144">
        <f t="shared" si="0"/>
        <v>8000</v>
      </c>
      <c r="E10" s="143"/>
      <c r="F10" s="143">
        <v>8000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80">
        <f t="shared" si="1"/>
        <v>8000</v>
      </c>
      <c r="R10" s="36"/>
    </row>
    <row r="11" spans="1:20" ht="18.75" customHeight="1" thickBot="1" x14ac:dyDescent="0.25">
      <c r="A11" s="37"/>
      <c r="B11" s="126">
        <v>21600001</v>
      </c>
      <c r="C11" s="124" t="s">
        <v>29</v>
      </c>
      <c r="D11" s="144">
        <f t="shared" si="0"/>
        <v>117742.2</v>
      </c>
      <c r="E11" s="143"/>
      <c r="F11" s="143" t="s">
        <v>30</v>
      </c>
      <c r="G11" s="143">
        <v>0</v>
      </c>
      <c r="H11" s="143"/>
      <c r="I11" s="143">
        <f>37742.2+80000</f>
        <v>117742.2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80">
        <f t="shared" si="1"/>
        <v>117742.2</v>
      </c>
      <c r="R11" s="36"/>
    </row>
    <row r="12" spans="1:20" ht="13.5" thickBot="1" x14ac:dyDescent="0.25">
      <c r="A12" s="37"/>
      <c r="B12" s="126">
        <v>21700001</v>
      </c>
      <c r="C12" s="124" t="s">
        <v>31</v>
      </c>
      <c r="D12" s="144">
        <f t="shared" si="0"/>
        <v>100000</v>
      </c>
      <c r="E12" s="143"/>
      <c r="F12" s="143" t="s">
        <v>30</v>
      </c>
      <c r="G12" s="143">
        <v>100000</v>
      </c>
      <c r="H12" s="143">
        <v>0</v>
      </c>
      <c r="I12" s="143"/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80">
        <f t="shared" si="1"/>
        <v>100000</v>
      </c>
      <c r="R12" s="36"/>
    </row>
    <row r="13" spans="1:20" ht="18.75" customHeight="1" thickBot="1" x14ac:dyDescent="0.25">
      <c r="A13" s="37"/>
      <c r="B13" s="126">
        <v>24100001</v>
      </c>
      <c r="C13" s="124" t="s">
        <v>32</v>
      </c>
      <c r="D13" s="144">
        <f t="shared" si="0"/>
        <v>50000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>
        <v>50000</v>
      </c>
      <c r="Q13" s="180">
        <f t="shared" si="1"/>
        <v>50000</v>
      </c>
      <c r="R13" s="36"/>
    </row>
    <row r="14" spans="1:20" ht="18.75" customHeight="1" thickBot="1" x14ac:dyDescent="0.25">
      <c r="A14" s="37"/>
      <c r="B14" s="126">
        <v>24300001</v>
      </c>
      <c r="C14" s="124" t="s">
        <v>33</v>
      </c>
      <c r="D14" s="144">
        <f t="shared" si="0"/>
        <v>20000</v>
      </c>
      <c r="E14" s="143"/>
      <c r="F14" s="143">
        <v>20000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80">
        <f t="shared" si="1"/>
        <v>20000</v>
      </c>
      <c r="R14" s="36"/>
    </row>
    <row r="15" spans="1:20" ht="18.75" customHeight="1" thickBot="1" x14ac:dyDescent="0.25">
      <c r="A15" s="37"/>
      <c r="B15" s="126" t="s">
        <v>34</v>
      </c>
      <c r="C15" s="124" t="s">
        <v>35</v>
      </c>
      <c r="D15" s="144">
        <f t="shared" si="0"/>
        <v>45000</v>
      </c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>
        <v>45000</v>
      </c>
      <c r="Q15" s="180">
        <f t="shared" si="1"/>
        <v>45000</v>
      </c>
      <c r="R15" s="36"/>
    </row>
    <row r="16" spans="1:20" ht="18.75" customHeight="1" thickBot="1" x14ac:dyDescent="0.25">
      <c r="A16" s="37"/>
      <c r="B16" s="126" t="s">
        <v>36</v>
      </c>
      <c r="C16" s="124" t="s">
        <v>37</v>
      </c>
      <c r="D16" s="144">
        <f t="shared" si="0"/>
        <v>45000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>
        <v>45000</v>
      </c>
      <c r="Q16" s="180">
        <f t="shared" si="1"/>
        <v>45000</v>
      </c>
      <c r="R16" s="36"/>
    </row>
    <row r="17" spans="1:18" ht="21.75" customHeight="1" thickBot="1" x14ac:dyDescent="0.25">
      <c r="A17" s="37"/>
      <c r="B17" s="126">
        <v>24600001</v>
      </c>
      <c r="C17" s="124" t="s">
        <v>38</v>
      </c>
      <c r="D17" s="144">
        <f t="shared" si="0"/>
        <v>120000</v>
      </c>
      <c r="E17" s="143"/>
      <c r="F17" s="143"/>
      <c r="G17" s="143"/>
      <c r="H17" s="143">
        <v>60000</v>
      </c>
      <c r="I17" s="143"/>
      <c r="J17" s="143"/>
      <c r="K17" s="143">
        <v>0</v>
      </c>
      <c r="L17" s="143">
        <v>0</v>
      </c>
      <c r="M17" s="143">
        <v>60000</v>
      </c>
      <c r="N17" s="143">
        <v>0</v>
      </c>
      <c r="O17" s="143">
        <v>0</v>
      </c>
      <c r="P17" s="143">
        <v>0</v>
      </c>
      <c r="Q17" s="180">
        <f t="shared" si="1"/>
        <v>120000</v>
      </c>
      <c r="R17" s="36"/>
    </row>
    <row r="18" spans="1:18" s="37" customFormat="1" ht="18.75" customHeight="1" thickBot="1" x14ac:dyDescent="0.25">
      <c r="B18" s="126">
        <v>24800001</v>
      </c>
      <c r="C18" s="124" t="s">
        <v>39</v>
      </c>
      <c r="D18" s="144">
        <f t="shared" si="0"/>
        <v>48000</v>
      </c>
      <c r="E18" s="143"/>
      <c r="F18" s="143">
        <v>8000</v>
      </c>
      <c r="G18" s="143"/>
      <c r="H18" s="143">
        <v>8000</v>
      </c>
      <c r="I18" s="143">
        <v>8000</v>
      </c>
      <c r="J18" s="143">
        <v>8000</v>
      </c>
      <c r="K18" s="143"/>
      <c r="L18" s="143">
        <v>8000</v>
      </c>
      <c r="M18" s="143"/>
      <c r="N18" s="143"/>
      <c r="O18" s="143"/>
      <c r="P18" s="143">
        <v>8000</v>
      </c>
      <c r="Q18" s="180">
        <f t="shared" si="1"/>
        <v>48000</v>
      </c>
      <c r="R18" s="53"/>
    </row>
    <row r="19" spans="1:18" ht="18.75" customHeight="1" thickBot="1" x14ac:dyDescent="0.25">
      <c r="A19" s="37"/>
      <c r="B19" s="126">
        <v>24900001</v>
      </c>
      <c r="C19" s="124" t="s">
        <v>40</v>
      </c>
      <c r="D19" s="144">
        <f t="shared" si="0"/>
        <v>120000</v>
      </c>
      <c r="E19" s="143"/>
      <c r="F19" s="143"/>
      <c r="G19" s="143">
        <v>60000</v>
      </c>
      <c r="H19" s="143"/>
      <c r="I19" s="143"/>
      <c r="J19" s="143"/>
      <c r="K19" s="143"/>
      <c r="L19" s="143">
        <v>60000</v>
      </c>
      <c r="M19" s="143"/>
      <c r="N19" s="143"/>
      <c r="O19" s="143"/>
      <c r="P19" s="143">
        <v>0</v>
      </c>
      <c r="Q19" s="180">
        <f t="shared" si="1"/>
        <v>120000</v>
      </c>
      <c r="R19" s="36"/>
    </row>
    <row r="20" spans="1:18" ht="18.75" customHeight="1" thickBot="1" x14ac:dyDescent="0.25">
      <c r="A20" s="37"/>
      <c r="B20" s="126">
        <v>25100001</v>
      </c>
      <c r="C20" s="81" t="s">
        <v>41</v>
      </c>
      <c r="D20" s="144">
        <f t="shared" si="0"/>
        <v>150000</v>
      </c>
      <c r="E20" s="143"/>
      <c r="F20" s="143"/>
      <c r="G20" s="143"/>
      <c r="H20" s="143"/>
      <c r="I20" s="143"/>
      <c r="J20" s="143"/>
      <c r="K20" s="143">
        <v>150000</v>
      </c>
      <c r="L20" s="143"/>
      <c r="M20" s="143"/>
      <c r="N20" s="143"/>
      <c r="O20" s="143"/>
      <c r="P20" s="143">
        <v>0</v>
      </c>
      <c r="Q20" s="180">
        <f t="shared" si="1"/>
        <v>150000</v>
      </c>
      <c r="R20" s="36"/>
    </row>
    <row r="21" spans="1:18" ht="17.25" thickBot="1" x14ac:dyDescent="0.25">
      <c r="A21" s="37"/>
      <c r="B21" s="82">
        <v>25200001</v>
      </c>
      <c r="C21" s="81" t="s">
        <v>42</v>
      </c>
      <c r="D21" s="144">
        <f t="shared" si="0"/>
        <v>40000</v>
      </c>
      <c r="E21" s="143"/>
      <c r="F21" s="143"/>
      <c r="G21" s="143"/>
      <c r="H21" s="143"/>
      <c r="I21" s="143">
        <v>40000</v>
      </c>
      <c r="J21" s="143"/>
      <c r="K21" s="143"/>
      <c r="L21" s="143"/>
      <c r="M21" s="143"/>
      <c r="N21" s="143"/>
      <c r="O21" s="143"/>
      <c r="P21" s="143"/>
      <c r="Q21" s="180">
        <f t="shared" si="1"/>
        <v>40000</v>
      </c>
      <c r="R21" s="36"/>
    </row>
    <row r="22" spans="1:18" ht="17.25" thickBot="1" x14ac:dyDescent="0.25">
      <c r="A22" s="37"/>
      <c r="B22" s="125">
        <v>25300001</v>
      </c>
      <c r="C22" s="81" t="s">
        <v>43</v>
      </c>
      <c r="D22" s="144">
        <f t="shared" si="0"/>
        <v>90000</v>
      </c>
      <c r="E22" s="143"/>
      <c r="F22" s="143">
        <v>45000</v>
      </c>
      <c r="G22" s="143"/>
      <c r="H22" s="143"/>
      <c r="I22" s="143"/>
      <c r="J22" s="143"/>
      <c r="K22" s="143"/>
      <c r="L22" s="143">
        <v>45000</v>
      </c>
      <c r="M22" s="143"/>
      <c r="N22" s="143"/>
      <c r="O22" s="143"/>
      <c r="P22" s="143"/>
      <c r="Q22" s="180">
        <f t="shared" si="1"/>
        <v>90000</v>
      </c>
      <c r="R22" s="36"/>
    </row>
    <row r="23" spans="1:18" s="37" customFormat="1" ht="17.25" thickBot="1" x14ac:dyDescent="0.25">
      <c r="B23" s="126">
        <v>25400001</v>
      </c>
      <c r="C23" s="81" t="s">
        <v>44</v>
      </c>
      <c r="D23" s="144">
        <f t="shared" si="0"/>
        <v>45000</v>
      </c>
      <c r="E23" s="143"/>
      <c r="F23" s="143"/>
      <c r="G23" s="143"/>
      <c r="H23" s="143"/>
      <c r="I23" s="143">
        <v>45000</v>
      </c>
      <c r="J23" s="143"/>
      <c r="K23" s="143"/>
      <c r="L23" s="143"/>
      <c r="M23" s="143"/>
      <c r="N23" s="143"/>
      <c r="O23" s="143"/>
      <c r="P23" s="143"/>
      <c r="Q23" s="180">
        <f t="shared" si="1"/>
        <v>45000</v>
      </c>
      <c r="R23" s="53"/>
    </row>
    <row r="24" spans="1:18" s="37" customFormat="1" ht="25.5" thickBot="1" x14ac:dyDescent="0.25">
      <c r="B24" s="82">
        <v>25500001</v>
      </c>
      <c r="C24" s="81" t="s">
        <v>45</v>
      </c>
      <c r="D24" s="144">
        <f t="shared" si="0"/>
        <v>200000</v>
      </c>
      <c r="E24" s="143"/>
      <c r="F24" s="143"/>
      <c r="G24" s="143"/>
      <c r="H24" s="143">
        <v>26666.67</v>
      </c>
      <c r="I24" s="143"/>
      <c r="J24" s="143"/>
      <c r="K24" s="143">
        <v>26666.66</v>
      </c>
      <c r="L24" s="143"/>
      <c r="M24" s="143"/>
      <c r="N24" s="143"/>
      <c r="O24" s="143">
        <v>26666.67</v>
      </c>
      <c r="P24" s="143">
        <v>120000</v>
      </c>
      <c r="Q24" s="180">
        <f t="shared" si="1"/>
        <v>200000</v>
      </c>
      <c r="R24" s="53"/>
    </row>
    <row r="25" spans="1:18" ht="18.75" customHeight="1" thickBot="1" x14ac:dyDescent="0.25">
      <c r="A25" s="37"/>
      <c r="B25" s="126">
        <v>27100001</v>
      </c>
      <c r="C25" s="83" t="s">
        <v>46</v>
      </c>
      <c r="D25" s="144">
        <f t="shared" si="0"/>
        <v>200000</v>
      </c>
      <c r="E25" s="143"/>
      <c r="F25" s="143">
        <v>100000</v>
      </c>
      <c r="G25" s="143"/>
      <c r="H25" s="143"/>
      <c r="I25" s="143"/>
      <c r="J25" s="143"/>
      <c r="K25" s="143"/>
      <c r="L25" s="143">
        <v>100000</v>
      </c>
      <c r="M25" s="143"/>
      <c r="N25" s="143"/>
      <c r="O25" s="143"/>
      <c r="P25" s="143"/>
      <c r="Q25" s="180">
        <f t="shared" si="1"/>
        <v>200000</v>
      </c>
      <c r="R25" s="36"/>
    </row>
    <row r="26" spans="1:18" ht="18.75" customHeight="1" thickBot="1" x14ac:dyDescent="0.25">
      <c r="A26" s="37"/>
      <c r="B26" s="82">
        <v>27200001</v>
      </c>
      <c r="C26" s="83" t="s">
        <v>47</v>
      </c>
      <c r="D26" s="144">
        <f t="shared" si="0"/>
        <v>26000</v>
      </c>
      <c r="E26" s="143"/>
      <c r="F26" s="143"/>
      <c r="G26" s="143">
        <v>8000</v>
      </c>
      <c r="H26" s="143"/>
      <c r="I26" s="143"/>
      <c r="J26" s="143"/>
      <c r="K26" s="143"/>
      <c r="L26" s="143"/>
      <c r="M26" s="143">
        <v>8000</v>
      </c>
      <c r="N26" s="143"/>
      <c r="O26" s="143"/>
      <c r="P26" s="143">
        <v>10000</v>
      </c>
      <c r="Q26" s="180">
        <f t="shared" si="1"/>
        <v>26000</v>
      </c>
      <c r="R26" s="36"/>
    </row>
    <row r="27" spans="1:18" ht="31.5" customHeight="1" thickBot="1" x14ac:dyDescent="0.25">
      <c r="A27" s="37"/>
      <c r="B27" s="84">
        <v>29100001</v>
      </c>
      <c r="C27" s="81" t="s">
        <v>48</v>
      </c>
      <c r="D27" s="144">
        <f t="shared" si="0"/>
        <v>80000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>
        <f>35000+45000</f>
        <v>80000</v>
      </c>
      <c r="Q27" s="180">
        <f t="shared" si="1"/>
        <v>80000</v>
      </c>
      <c r="R27" s="36"/>
    </row>
    <row r="28" spans="1:18" ht="25.5" customHeight="1" thickBot="1" x14ac:dyDescent="0.25">
      <c r="A28" s="37"/>
      <c r="B28" s="84">
        <v>29100002</v>
      </c>
      <c r="C28" s="81" t="s">
        <v>49</v>
      </c>
      <c r="D28" s="144">
        <f t="shared" si="0"/>
        <v>40000</v>
      </c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>
        <v>40000</v>
      </c>
      <c r="Q28" s="180">
        <f t="shared" si="1"/>
        <v>40000</v>
      </c>
      <c r="R28" s="36"/>
    </row>
    <row r="29" spans="1:18" ht="18.75" customHeight="1" thickBot="1" x14ac:dyDescent="0.25">
      <c r="A29" s="37"/>
      <c r="B29" s="82">
        <v>29400001</v>
      </c>
      <c r="C29" s="81" t="s">
        <v>50</v>
      </c>
      <c r="D29" s="144">
        <f t="shared" si="0"/>
        <v>20485</v>
      </c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>
        <v>20485</v>
      </c>
      <c r="Q29" s="180">
        <f t="shared" si="1"/>
        <v>20485</v>
      </c>
      <c r="R29" s="36"/>
    </row>
    <row r="30" spans="1:18" ht="18.75" customHeight="1" thickBot="1" x14ac:dyDescent="0.25">
      <c r="A30" s="37"/>
      <c r="B30" s="82">
        <v>29600001</v>
      </c>
      <c r="C30" s="83" t="s">
        <v>51</v>
      </c>
      <c r="D30" s="144">
        <f t="shared" si="0"/>
        <v>60000</v>
      </c>
      <c r="E30" s="143"/>
      <c r="F30" s="143"/>
      <c r="G30" s="143"/>
      <c r="H30" s="143">
        <v>20000</v>
      </c>
      <c r="I30" s="143"/>
      <c r="J30" s="143"/>
      <c r="K30" s="143"/>
      <c r="L30" s="143"/>
      <c r="M30" s="143">
        <v>20000</v>
      </c>
      <c r="N30" s="143"/>
      <c r="O30" s="143"/>
      <c r="P30" s="143">
        <v>20000</v>
      </c>
      <c r="Q30" s="180">
        <f t="shared" si="1"/>
        <v>60000</v>
      </c>
      <c r="R30" s="36"/>
    </row>
    <row r="31" spans="1:18" ht="25.5" thickBot="1" x14ac:dyDescent="0.25">
      <c r="A31" s="37"/>
      <c r="B31" s="82">
        <v>29800001</v>
      </c>
      <c r="C31" s="83" t="s">
        <v>52</v>
      </c>
      <c r="D31" s="144">
        <f t="shared" si="0"/>
        <v>37742.800000000003</v>
      </c>
      <c r="E31" s="143"/>
      <c r="F31" s="143">
        <v>7548.56</v>
      </c>
      <c r="G31" s="143"/>
      <c r="H31" s="143">
        <v>7548.56</v>
      </c>
      <c r="I31" s="143"/>
      <c r="J31" s="143">
        <v>7548.56</v>
      </c>
      <c r="K31" s="143"/>
      <c r="L31" s="143">
        <v>7548.56</v>
      </c>
      <c r="M31" s="143"/>
      <c r="N31" s="143">
        <v>7548.56</v>
      </c>
      <c r="O31" s="143"/>
      <c r="P31" s="143"/>
      <c r="Q31" s="180">
        <f t="shared" si="1"/>
        <v>37742.800000000003</v>
      </c>
      <c r="R31" s="36"/>
    </row>
    <row r="32" spans="1:18" s="37" customFormat="1" ht="17.25" thickBot="1" x14ac:dyDescent="0.25">
      <c r="B32" s="82">
        <v>29900001</v>
      </c>
      <c r="C32" s="85" t="s">
        <v>53</v>
      </c>
      <c r="D32" s="144">
        <f t="shared" si="0"/>
        <v>570000</v>
      </c>
      <c r="E32" s="143">
        <v>41666.67</v>
      </c>
      <c r="F32" s="143">
        <v>41666.67</v>
      </c>
      <c r="G32" s="143">
        <v>41666.67</v>
      </c>
      <c r="H32" s="143">
        <f>70000+41666.67</f>
        <v>111666.67</v>
      </c>
      <c r="I32" s="143">
        <v>41666.67</v>
      </c>
      <c r="J32" s="143">
        <v>41666.67</v>
      </c>
      <c r="K32" s="143">
        <v>41666.67</v>
      </c>
      <c r="L32" s="143">
        <v>41666.67</v>
      </c>
      <c r="M32" s="143">
        <v>41666.660000000003</v>
      </c>
      <c r="N32" s="143">
        <v>41666.660000000003</v>
      </c>
      <c r="O32" s="143">
        <v>41666.660000000003</v>
      </c>
      <c r="P32" s="143">
        <v>41666.660000000003</v>
      </c>
      <c r="Q32" s="180">
        <f t="shared" si="1"/>
        <v>570000</v>
      </c>
      <c r="R32" s="53"/>
    </row>
    <row r="33" spans="1:18" ht="18.75" customHeight="1" thickBot="1" x14ac:dyDescent="0.25">
      <c r="A33" s="37"/>
      <c r="B33" s="82">
        <v>31100001</v>
      </c>
      <c r="C33" s="81" t="s">
        <v>54</v>
      </c>
      <c r="D33" s="144">
        <f t="shared" si="0"/>
        <v>540000</v>
      </c>
      <c r="E33" s="143">
        <v>45000</v>
      </c>
      <c r="F33" s="143">
        <v>45000</v>
      </c>
      <c r="G33" s="143">
        <v>45000</v>
      </c>
      <c r="H33" s="143">
        <v>45000</v>
      </c>
      <c r="I33" s="143">
        <v>45000</v>
      </c>
      <c r="J33" s="143">
        <v>45000</v>
      </c>
      <c r="K33" s="143">
        <v>45000</v>
      </c>
      <c r="L33" s="143">
        <v>45000</v>
      </c>
      <c r="M33" s="143">
        <v>45000</v>
      </c>
      <c r="N33" s="143">
        <v>45000</v>
      </c>
      <c r="O33" s="143">
        <v>45000</v>
      </c>
      <c r="P33" s="143">
        <v>45000</v>
      </c>
      <c r="Q33" s="180">
        <f t="shared" si="1"/>
        <v>540000</v>
      </c>
      <c r="R33" s="36"/>
    </row>
    <row r="34" spans="1:18" ht="18.75" customHeight="1" thickBot="1" x14ac:dyDescent="0.25">
      <c r="A34" s="37"/>
      <c r="B34" s="82">
        <v>31300001</v>
      </c>
      <c r="C34" s="81" t="s">
        <v>55</v>
      </c>
      <c r="D34" s="144">
        <f t="shared" si="0"/>
        <v>33600</v>
      </c>
      <c r="E34" s="143">
        <v>2800</v>
      </c>
      <c r="F34" s="143">
        <v>2800</v>
      </c>
      <c r="G34" s="143">
        <v>2800</v>
      </c>
      <c r="H34" s="143">
        <v>2800</v>
      </c>
      <c r="I34" s="143">
        <v>2800</v>
      </c>
      <c r="J34" s="143">
        <v>2800</v>
      </c>
      <c r="K34" s="143">
        <v>2800</v>
      </c>
      <c r="L34" s="143">
        <v>2800</v>
      </c>
      <c r="M34" s="143">
        <v>2800</v>
      </c>
      <c r="N34" s="143">
        <v>2800</v>
      </c>
      <c r="O34" s="143">
        <v>2800</v>
      </c>
      <c r="P34" s="143">
        <v>2800</v>
      </c>
      <c r="Q34" s="180">
        <f t="shared" si="1"/>
        <v>33600</v>
      </c>
      <c r="R34" s="36"/>
    </row>
    <row r="35" spans="1:18" ht="18.75" customHeight="1" thickBot="1" x14ac:dyDescent="0.25">
      <c r="A35" s="37"/>
      <c r="B35" s="82">
        <v>31400001</v>
      </c>
      <c r="C35" s="83" t="s">
        <v>56</v>
      </c>
      <c r="D35" s="144">
        <f t="shared" si="0"/>
        <v>42000</v>
      </c>
      <c r="E35" s="143">
        <v>3500</v>
      </c>
      <c r="F35" s="143">
        <v>3500</v>
      </c>
      <c r="G35" s="143">
        <v>3500</v>
      </c>
      <c r="H35" s="143">
        <v>3500</v>
      </c>
      <c r="I35" s="143">
        <v>3500</v>
      </c>
      <c r="J35" s="143">
        <v>3500</v>
      </c>
      <c r="K35" s="143">
        <v>3500</v>
      </c>
      <c r="L35" s="143">
        <v>3500</v>
      </c>
      <c r="M35" s="143">
        <v>3500</v>
      </c>
      <c r="N35" s="143">
        <v>3500</v>
      </c>
      <c r="O35" s="143">
        <v>3500</v>
      </c>
      <c r="P35" s="143">
        <v>3500</v>
      </c>
      <c r="Q35" s="180">
        <f t="shared" si="1"/>
        <v>42000</v>
      </c>
      <c r="R35" s="36"/>
    </row>
    <row r="36" spans="1:18" ht="18.75" customHeight="1" thickBot="1" x14ac:dyDescent="0.25">
      <c r="A36" s="37"/>
      <c r="B36" s="82">
        <v>31700001</v>
      </c>
      <c r="C36" s="83" t="s">
        <v>57</v>
      </c>
      <c r="D36" s="144">
        <f t="shared" si="0"/>
        <v>192000</v>
      </c>
      <c r="E36" s="143">
        <v>16000</v>
      </c>
      <c r="F36" s="143">
        <v>16000</v>
      </c>
      <c r="G36" s="143">
        <v>16000</v>
      </c>
      <c r="H36" s="143">
        <v>16000</v>
      </c>
      <c r="I36" s="143">
        <v>16000</v>
      </c>
      <c r="J36" s="143">
        <v>16000</v>
      </c>
      <c r="K36" s="143">
        <v>16000</v>
      </c>
      <c r="L36" s="143">
        <v>16000</v>
      </c>
      <c r="M36" s="143">
        <v>16000</v>
      </c>
      <c r="N36" s="143">
        <v>16000</v>
      </c>
      <c r="O36" s="143">
        <v>16000</v>
      </c>
      <c r="P36" s="143">
        <v>16000</v>
      </c>
      <c r="Q36" s="180">
        <f t="shared" si="1"/>
        <v>192000</v>
      </c>
      <c r="R36" s="36"/>
    </row>
    <row r="37" spans="1:18" ht="18.75" customHeight="1" thickBot="1" x14ac:dyDescent="0.25">
      <c r="A37" s="37"/>
      <c r="B37" s="82">
        <v>31800001</v>
      </c>
      <c r="C37" s="81" t="s">
        <v>58</v>
      </c>
      <c r="D37" s="144">
        <f t="shared" si="0"/>
        <v>2000</v>
      </c>
      <c r="E37" s="143"/>
      <c r="F37" s="143"/>
      <c r="G37" s="143"/>
      <c r="H37" s="143"/>
      <c r="I37" s="143"/>
      <c r="J37" s="143">
        <v>1000</v>
      </c>
      <c r="K37" s="143">
        <v>1000</v>
      </c>
      <c r="L37" s="143"/>
      <c r="M37" s="143"/>
      <c r="N37" s="143"/>
      <c r="O37" s="143"/>
      <c r="P37" s="143"/>
      <c r="Q37" s="180">
        <f t="shared" si="1"/>
        <v>2000</v>
      </c>
      <c r="R37" s="36"/>
    </row>
    <row r="38" spans="1:18" ht="18.75" customHeight="1" thickBot="1" x14ac:dyDescent="0.25">
      <c r="A38" s="37"/>
      <c r="B38" s="82">
        <v>31800003</v>
      </c>
      <c r="C38" s="83" t="s">
        <v>59</v>
      </c>
      <c r="D38" s="144">
        <f t="shared" si="0"/>
        <v>10000</v>
      </c>
      <c r="E38" s="143"/>
      <c r="F38" s="143"/>
      <c r="G38" s="143">
        <v>5000</v>
      </c>
      <c r="H38" s="143"/>
      <c r="I38" s="143"/>
      <c r="J38" s="143"/>
      <c r="K38" s="143">
        <v>5000</v>
      </c>
      <c r="L38" s="143"/>
      <c r="M38" s="143"/>
      <c r="N38" s="143"/>
      <c r="O38" s="143"/>
      <c r="P38" s="143"/>
      <c r="Q38" s="180">
        <f t="shared" si="1"/>
        <v>10000</v>
      </c>
      <c r="R38" s="36"/>
    </row>
    <row r="39" spans="1:18" ht="18.75" customHeight="1" thickBot="1" x14ac:dyDescent="0.25">
      <c r="A39" s="37"/>
      <c r="B39" s="82">
        <v>32300002</v>
      </c>
      <c r="C39" s="81" t="s">
        <v>60</v>
      </c>
      <c r="D39" s="144">
        <f t="shared" si="0"/>
        <v>288000</v>
      </c>
      <c r="E39" s="143">
        <v>24000</v>
      </c>
      <c r="F39" s="143">
        <v>24000</v>
      </c>
      <c r="G39" s="143">
        <v>24000</v>
      </c>
      <c r="H39" s="143">
        <v>24000</v>
      </c>
      <c r="I39" s="143">
        <v>24000</v>
      </c>
      <c r="J39" s="143">
        <v>24000</v>
      </c>
      <c r="K39" s="143">
        <v>24000</v>
      </c>
      <c r="L39" s="143">
        <v>24000</v>
      </c>
      <c r="M39" s="143">
        <v>24000</v>
      </c>
      <c r="N39" s="143">
        <v>24000</v>
      </c>
      <c r="O39" s="143">
        <v>24000</v>
      </c>
      <c r="P39" s="143">
        <v>24000</v>
      </c>
      <c r="Q39" s="180">
        <f t="shared" si="1"/>
        <v>288000</v>
      </c>
      <c r="R39" s="36"/>
    </row>
    <row r="40" spans="1:18" ht="18.75" customHeight="1" thickBot="1" x14ac:dyDescent="0.25">
      <c r="A40" s="37"/>
      <c r="B40" s="125">
        <v>33100001</v>
      </c>
      <c r="C40" s="124" t="s">
        <v>61</v>
      </c>
      <c r="D40" s="144">
        <f t="shared" si="0"/>
        <v>355000</v>
      </c>
      <c r="E40" s="143"/>
      <c r="F40" s="143"/>
      <c r="G40" s="143"/>
      <c r="H40" s="143"/>
      <c r="I40" s="143"/>
      <c r="J40" s="143"/>
      <c r="K40" s="143">
        <f>75000+80000</f>
        <v>155000</v>
      </c>
      <c r="L40" s="143"/>
      <c r="M40" s="143"/>
      <c r="N40" s="143"/>
      <c r="O40" s="143"/>
      <c r="P40" s="143">
        <v>200000</v>
      </c>
      <c r="Q40" s="180">
        <f t="shared" si="1"/>
        <v>355000</v>
      </c>
      <c r="R40" s="36"/>
    </row>
    <row r="41" spans="1:18" ht="23.25" customHeight="1" thickBot="1" x14ac:dyDescent="0.25">
      <c r="A41" s="37"/>
      <c r="B41" s="82">
        <v>33300001</v>
      </c>
      <c r="C41" s="81" t="s">
        <v>62</v>
      </c>
      <c r="D41" s="144">
        <f t="shared" si="0"/>
        <v>22733.040000000001</v>
      </c>
      <c r="E41" s="143"/>
      <c r="F41" s="143"/>
      <c r="G41" s="143"/>
      <c r="H41" s="143"/>
      <c r="I41" s="143">
        <v>22733.040000000001</v>
      </c>
      <c r="J41" s="143"/>
      <c r="K41" s="143"/>
      <c r="L41" s="143"/>
      <c r="M41" s="143"/>
      <c r="N41" s="143"/>
      <c r="O41" s="143"/>
      <c r="P41" s="143"/>
      <c r="Q41" s="180">
        <f t="shared" si="1"/>
        <v>22733.040000000001</v>
      </c>
      <c r="R41" s="36"/>
    </row>
    <row r="42" spans="1:18" ht="23.25" customHeight="1" thickBot="1" x14ac:dyDescent="0.25">
      <c r="A42" s="37"/>
      <c r="B42" s="82">
        <v>33400001</v>
      </c>
      <c r="C42" s="81" t="s">
        <v>63</v>
      </c>
      <c r="D42" s="144">
        <f t="shared" si="0"/>
        <v>105000</v>
      </c>
      <c r="E42" s="143"/>
      <c r="F42" s="143"/>
      <c r="G42" s="143"/>
      <c r="H42" s="143">
        <v>22500</v>
      </c>
      <c r="I42" s="143"/>
      <c r="J42" s="143"/>
      <c r="K42" s="143"/>
      <c r="L42" s="143">
        <v>60000</v>
      </c>
      <c r="M42" s="143">
        <v>22500</v>
      </c>
      <c r="N42" s="143"/>
      <c r="O42" s="143"/>
      <c r="P42" s="143"/>
      <c r="Q42" s="180">
        <f t="shared" si="1"/>
        <v>105000</v>
      </c>
      <c r="R42" s="36"/>
    </row>
    <row r="43" spans="1:18" ht="18.75" customHeight="1" thickBot="1" x14ac:dyDescent="0.25">
      <c r="A43" s="37"/>
      <c r="B43" s="82">
        <v>33800001</v>
      </c>
      <c r="C43" s="83" t="s">
        <v>64</v>
      </c>
      <c r="D43" s="144">
        <f t="shared" si="0"/>
        <v>720000</v>
      </c>
      <c r="E43" s="143">
        <v>60000</v>
      </c>
      <c r="F43" s="143">
        <v>60000</v>
      </c>
      <c r="G43" s="143">
        <v>60000</v>
      </c>
      <c r="H43" s="143">
        <v>60000</v>
      </c>
      <c r="I43" s="143">
        <v>60000</v>
      </c>
      <c r="J43" s="143">
        <v>60000</v>
      </c>
      <c r="K43" s="143">
        <v>60000</v>
      </c>
      <c r="L43" s="143">
        <v>60000</v>
      </c>
      <c r="M43" s="143">
        <v>60000</v>
      </c>
      <c r="N43" s="143">
        <v>60000</v>
      </c>
      <c r="O43" s="143">
        <v>60000</v>
      </c>
      <c r="P43" s="143">
        <v>60000</v>
      </c>
      <c r="Q43" s="180">
        <f t="shared" si="1"/>
        <v>720000</v>
      </c>
      <c r="R43" s="36"/>
    </row>
    <row r="44" spans="1:18" ht="18.75" customHeight="1" thickBot="1" x14ac:dyDescent="0.25">
      <c r="A44" s="37"/>
      <c r="B44" s="125">
        <v>34500001</v>
      </c>
      <c r="C44" s="81" t="s">
        <v>65</v>
      </c>
      <c r="D44" s="144">
        <f t="shared" si="0"/>
        <v>300000</v>
      </c>
      <c r="E44" s="143"/>
      <c r="F44" s="143"/>
      <c r="G44" s="143"/>
      <c r="H44" s="143">
        <v>150000</v>
      </c>
      <c r="I44" s="143"/>
      <c r="J44" s="143"/>
      <c r="K44" s="143"/>
      <c r="L44" s="143"/>
      <c r="M44" s="143">
        <v>150000</v>
      </c>
      <c r="N44" s="143"/>
      <c r="O44" s="181"/>
      <c r="P44" s="143"/>
      <c r="Q44" s="180">
        <f t="shared" si="1"/>
        <v>300000</v>
      </c>
      <c r="R44" s="36"/>
    </row>
    <row r="45" spans="1:18" ht="18.75" customHeight="1" thickBot="1" x14ac:dyDescent="0.25">
      <c r="A45" s="37"/>
      <c r="B45" s="125">
        <v>34700001</v>
      </c>
      <c r="C45" s="81" t="s">
        <v>66</v>
      </c>
      <c r="D45" s="144">
        <f t="shared" si="0"/>
        <v>10000</v>
      </c>
      <c r="E45" s="143"/>
      <c r="F45" s="143"/>
      <c r="G45" s="143"/>
      <c r="H45" s="143">
        <v>5000</v>
      </c>
      <c r="I45" s="143"/>
      <c r="J45" s="143"/>
      <c r="K45" s="143"/>
      <c r="L45" s="143"/>
      <c r="M45" s="143">
        <v>5000</v>
      </c>
      <c r="N45" s="143"/>
      <c r="O45" s="181"/>
      <c r="P45" s="143"/>
      <c r="Q45" s="180">
        <f t="shared" si="1"/>
        <v>10000</v>
      </c>
      <c r="R45" s="36"/>
    </row>
    <row r="46" spans="1:18" ht="41.25" customHeight="1" thickBot="1" x14ac:dyDescent="0.25">
      <c r="A46" s="37"/>
      <c r="B46" s="82">
        <v>35100001</v>
      </c>
      <c r="C46" s="83" t="s">
        <v>67</v>
      </c>
      <c r="D46" s="144">
        <f t="shared" si="0"/>
        <v>4474853</v>
      </c>
      <c r="E46" s="143"/>
      <c r="F46" s="143"/>
      <c r="G46" s="143">
        <v>120000</v>
      </c>
      <c r="H46" s="143"/>
      <c r="I46" s="143"/>
      <c r="J46" s="143"/>
      <c r="K46" s="143">
        <f>120000+50000+200000</f>
        <v>370000</v>
      </c>
      <c r="L46" s="143"/>
      <c r="M46" s="143"/>
      <c r="N46" s="143"/>
      <c r="O46" s="143"/>
      <c r="P46" s="143">
        <f>200000+90000+3694853</f>
        <v>3984853</v>
      </c>
      <c r="Q46" s="180">
        <f t="shared" si="1"/>
        <v>4474853</v>
      </c>
      <c r="R46" s="36"/>
    </row>
    <row r="47" spans="1:18" ht="39.75" customHeight="1" thickBot="1" x14ac:dyDescent="0.25">
      <c r="A47" s="37"/>
      <c r="B47" s="82">
        <v>35200001</v>
      </c>
      <c r="C47" s="81" t="s">
        <v>68</v>
      </c>
      <c r="D47" s="144">
        <f t="shared" si="0"/>
        <v>57600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>
        <v>57600</v>
      </c>
      <c r="Q47" s="180">
        <f t="shared" si="1"/>
        <v>57600</v>
      </c>
      <c r="R47" s="36"/>
    </row>
    <row r="48" spans="1:18" ht="31.5" customHeight="1" thickBot="1" x14ac:dyDescent="0.25">
      <c r="A48" s="37"/>
      <c r="B48" s="82">
        <v>35300001</v>
      </c>
      <c r="C48" s="83" t="s">
        <v>69</v>
      </c>
      <c r="D48" s="144">
        <f t="shared" si="0"/>
        <v>51333</v>
      </c>
      <c r="E48" s="143"/>
      <c r="F48" s="143"/>
      <c r="G48" s="143"/>
      <c r="H48" s="143"/>
      <c r="I48" s="143"/>
      <c r="J48" s="143">
        <v>51333</v>
      </c>
      <c r="K48" s="143"/>
      <c r="L48" s="143"/>
      <c r="M48" s="143"/>
      <c r="N48" s="143"/>
      <c r="O48" s="143"/>
      <c r="P48" s="143"/>
      <c r="Q48" s="180">
        <f t="shared" si="1"/>
        <v>51333</v>
      </c>
      <c r="R48" s="36"/>
    </row>
    <row r="49" spans="1:19" ht="57" customHeight="1" thickBot="1" x14ac:dyDescent="0.25">
      <c r="A49" s="37"/>
      <c r="B49" s="82">
        <v>35500003</v>
      </c>
      <c r="C49" s="85" t="s">
        <v>70</v>
      </c>
      <c r="D49" s="144">
        <f t="shared" si="0"/>
        <v>180000</v>
      </c>
      <c r="E49" s="143"/>
      <c r="F49" s="143">
        <v>30000</v>
      </c>
      <c r="G49" s="143"/>
      <c r="H49" s="143">
        <v>30000</v>
      </c>
      <c r="I49" s="143"/>
      <c r="J49" s="143">
        <v>30000</v>
      </c>
      <c r="K49" s="143"/>
      <c r="L49" s="143">
        <v>30000</v>
      </c>
      <c r="M49" s="143"/>
      <c r="N49" s="143">
        <v>30000</v>
      </c>
      <c r="O49" s="143"/>
      <c r="P49" s="143">
        <v>30000</v>
      </c>
      <c r="Q49" s="180">
        <f t="shared" si="1"/>
        <v>180000</v>
      </c>
      <c r="R49" s="36"/>
    </row>
    <row r="50" spans="1:19" ht="57" customHeight="1" thickBot="1" x14ac:dyDescent="0.25">
      <c r="A50" s="37"/>
      <c r="B50" s="82">
        <v>35700001</v>
      </c>
      <c r="C50" s="85" t="s">
        <v>71</v>
      </c>
      <c r="D50" s="144">
        <f t="shared" si="0"/>
        <v>21000</v>
      </c>
      <c r="E50" s="143"/>
      <c r="F50" s="143"/>
      <c r="G50" s="143">
        <v>7000</v>
      </c>
      <c r="H50" s="143"/>
      <c r="I50" s="143"/>
      <c r="J50" s="143">
        <v>7000</v>
      </c>
      <c r="K50" s="143"/>
      <c r="L50" s="143"/>
      <c r="M50" s="143">
        <v>7000</v>
      </c>
      <c r="N50" s="143"/>
      <c r="O50" s="143"/>
      <c r="P50" s="143"/>
      <c r="Q50" s="180">
        <f t="shared" si="1"/>
        <v>21000</v>
      </c>
      <c r="R50" s="36"/>
    </row>
    <row r="51" spans="1:19" ht="30" customHeight="1" thickBot="1" x14ac:dyDescent="0.25">
      <c r="A51" s="37"/>
      <c r="B51" s="125">
        <v>35800001</v>
      </c>
      <c r="C51" s="81" t="s">
        <v>72</v>
      </c>
      <c r="D51" s="144">
        <f t="shared" si="0"/>
        <v>80000</v>
      </c>
      <c r="E51" s="143"/>
      <c r="F51" s="143">
        <v>20000</v>
      </c>
      <c r="G51" s="143"/>
      <c r="H51" s="143"/>
      <c r="I51" s="143">
        <v>20000</v>
      </c>
      <c r="J51" s="143"/>
      <c r="K51" s="143"/>
      <c r="L51" s="143"/>
      <c r="M51" s="143">
        <v>20000</v>
      </c>
      <c r="N51" s="143"/>
      <c r="O51" s="143"/>
      <c r="P51" s="143">
        <v>20000</v>
      </c>
      <c r="Q51" s="180">
        <f t="shared" si="1"/>
        <v>80000</v>
      </c>
      <c r="R51" s="36"/>
    </row>
    <row r="52" spans="1:19" ht="18.75" customHeight="1" thickBot="1" x14ac:dyDescent="0.25">
      <c r="A52" s="37"/>
      <c r="B52" s="84">
        <v>35900001</v>
      </c>
      <c r="C52" s="124" t="s">
        <v>73</v>
      </c>
      <c r="D52" s="144">
        <f t="shared" si="0"/>
        <v>80000</v>
      </c>
      <c r="E52" s="143"/>
      <c r="F52" s="143">
        <v>40000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>
        <v>40000</v>
      </c>
      <c r="Q52" s="180">
        <f t="shared" si="1"/>
        <v>80000</v>
      </c>
      <c r="R52" s="36"/>
    </row>
    <row r="53" spans="1:19" s="37" customFormat="1" ht="33" customHeight="1" thickBot="1" x14ac:dyDescent="0.25">
      <c r="B53" s="82">
        <v>36100003</v>
      </c>
      <c r="C53" s="81" t="s">
        <v>74</v>
      </c>
      <c r="D53" s="144">
        <f t="shared" si="0"/>
        <v>793602.94</v>
      </c>
      <c r="E53" s="143"/>
      <c r="F53" s="143"/>
      <c r="G53" s="143"/>
      <c r="H53" s="143">
        <v>200000</v>
      </c>
      <c r="I53" s="143"/>
      <c r="J53" s="143"/>
      <c r="K53" s="143"/>
      <c r="L53" s="211">
        <v>593602.93999999994</v>
      </c>
      <c r="M53" s="143"/>
      <c r="N53" s="143"/>
      <c r="O53" s="143"/>
      <c r="P53" s="143"/>
      <c r="Q53" s="180">
        <f t="shared" si="1"/>
        <v>793602.94</v>
      </c>
      <c r="R53" s="53"/>
    </row>
    <row r="54" spans="1:19" ht="18.75" customHeight="1" thickBot="1" x14ac:dyDescent="0.25">
      <c r="A54" s="37"/>
      <c r="B54" s="82">
        <v>36100004</v>
      </c>
      <c r="C54" s="81" t="s">
        <v>75</v>
      </c>
      <c r="D54" s="144">
        <f t="shared" si="0"/>
        <v>249999.96000000008</v>
      </c>
      <c r="E54" s="143">
        <v>20833.330000000002</v>
      </c>
      <c r="F54" s="143">
        <v>20833.330000000002</v>
      </c>
      <c r="G54" s="143">
        <v>20833.330000000002</v>
      </c>
      <c r="H54" s="143">
        <v>20833.330000000002</v>
      </c>
      <c r="I54" s="143">
        <v>20833.330000000002</v>
      </c>
      <c r="J54" s="143">
        <v>20833.330000000002</v>
      </c>
      <c r="K54" s="143">
        <v>20833.330000000002</v>
      </c>
      <c r="L54" s="143">
        <v>20833.330000000002</v>
      </c>
      <c r="M54" s="143">
        <v>20833.330000000002</v>
      </c>
      <c r="N54" s="143">
        <v>20833.330000000002</v>
      </c>
      <c r="O54" s="143">
        <v>20833.330000000002</v>
      </c>
      <c r="P54" s="143">
        <v>20833.330000000002</v>
      </c>
      <c r="Q54" s="180">
        <f t="shared" si="1"/>
        <v>249999.96000000008</v>
      </c>
      <c r="R54" s="36"/>
    </row>
    <row r="55" spans="1:19" ht="18.75" customHeight="1" thickBot="1" x14ac:dyDescent="0.25">
      <c r="A55" s="37"/>
      <c r="B55" s="86">
        <v>38200001</v>
      </c>
      <c r="C55" s="87" t="s">
        <v>76</v>
      </c>
      <c r="D55" s="144">
        <f t="shared" si="0"/>
        <v>300000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>
        <v>300000</v>
      </c>
      <c r="Q55" s="180">
        <f t="shared" si="1"/>
        <v>300000</v>
      </c>
      <c r="R55" s="36"/>
    </row>
    <row r="56" spans="1:19" ht="18.75" customHeight="1" thickBot="1" x14ac:dyDescent="0.25">
      <c r="A56" s="37"/>
      <c r="B56" s="86">
        <v>38200002</v>
      </c>
      <c r="C56" s="87" t="s">
        <v>77</v>
      </c>
      <c r="D56" s="144">
        <f t="shared" si="0"/>
        <v>600000</v>
      </c>
      <c r="E56" s="143"/>
      <c r="F56" s="143"/>
      <c r="G56" s="143">
        <v>300000</v>
      </c>
      <c r="H56" s="143"/>
      <c r="I56" s="143"/>
      <c r="J56" s="143"/>
      <c r="K56" s="143"/>
      <c r="L56" s="143"/>
      <c r="M56" s="143">
        <v>300000</v>
      </c>
      <c r="N56" s="143"/>
      <c r="O56" s="143"/>
      <c r="P56" s="143"/>
      <c r="Q56" s="180">
        <f t="shared" si="1"/>
        <v>600000</v>
      </c>
      <c r="R56" s="36"/>
    </row>
    <row r="57" spans="1:19" ht="18.75" customHeight="1" thickBot="1" x14ac:dyDescent="0.25">
      <c r="A57" s="37"/>
      <c r="B57" s="86">
        <v>39200001</v>
      </c>
      <c r="C57" s="87" t="s">
        <v>78</v>
      </c>
      <c r="D57" s="144">
        <f t="shared" si="0"/>
        <v>500000</v>
      </c>
      <c r="E57" s="143"/>
      <c r="F57" s="143"/>
      <c r="G57" s="143"/>
      <c r="H57" s="143"/>
      <c r="I57" s="143">
        <v>500000</v>
      </c>
      <c r="J57" s="143"/>
      <c r="K57" s="143"/>
      <c r="L57" s="143"/>
      <c r="M57" s="143"/>
      <c r="N57" s="143"/>
      <c r="O57" s="143"/>
      <c r="P57" s="143"/>
      <c r="Q57" s="180">
        <f t="shared" si="1"/>
        <v>500000</v>
      </c>
      <c r="R57" s="36"/>
    </row>
    <row r="58" spans="1:19" ht="18.75" customHeight="1" thickBot="1" x14ac:dyDescent="0.25">
      <c r="A58" s="37"/>
      <c r="B58" s="151">
        <v>44400001</v>
      </c>
      <c r="C58" s="152" t="s">
        <v>79</v>
      </c>
      <c r="D58" s="93">
        <v>226397.06</v>
      </c>
      <c r="E58" s="93"/>
      <c r="F58" s="154"/>
      <c r="G58" s="154"/>
      <c r="H58" s="154"/>
      <c r="I58" s="210">
        <v>226397.06</v>
      </c>
      <c r="J58" s="154"/>
      <c r="K58" s="154"/>
      <c r="L58" s="154"/>
      <c r="M58" s="154"/>
      <c r="N58" s="154"/>
      <c r="O58" s="154"/>
      <c r="P58" s="154"/>
      <c r="Q58" s="180">
        <f t="shared" si="1"/>
        <v>226397.06</v>
      </c>
      <c r="R58" s="208"/>
      <c r="S58" s="209"/>
    </row>
    <row r="59" spans="1:19" ht="21" customHeight="1" thickBot="1" x14ac:dyDescent="0.25">
      <c r="A59" s="37"/>
      <c r="B59" s="123">
        <v>51100001</v>
      </c>
      <c r="C59" s="83" t="s">
        <v>80</v>
      </c>
      <c r="D59" s="144">
        <f t="shared" si="0"/>
        <v>400000</v>
      </c>
      <c r="E59" s="143"/>
      <c r="F59" s="143"/>
      <c r="G59" s="143"/>
      <c r="H59" s="143"/>
      <c r="I59" s="143"/>
      <c r="J59" s="143"/>
      <c r="K59" s="143"/>
      <c r="L59" s="143">
        <v>400000</v>
      </c>
      <c r="M59" s="143"/>
      <c r="N59" s="143"/>
      <c r="O59" s="143"/>
      <c r="P59" s="143"/>
      <c r="Q59" s="180">
        <f t="shared" si="1"/>
        <v>400000</v>
      </c>
      <c r="R59" s="36"/>
    </row>
    <row r="60" spans="1:19" ht="18.75" customHeight="1" thickBot="1" x14ac:dyDescent="0.25">
      <c r="A60" s="37"/>
      <c r="B60" s="123">
        <v>51200001</v>
      </c>
      <c r="C60" s="81" t="s">
        <v>81</v>
      </c>
      <c r="D60" s="144">
        <f t="shared" si="0"/>
        <v>120000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>
        <v>120000</v>
      </c>
      <c r="Q60" s="180">
        <f t="shared" si="1"/>
        <v>120000</v>
      </c>
      <c r="R60" s="36"/>
    </row>
    <row r="61" spans="1:19" ht="18.75" customHeight="1" thickBot="1" x14ac:dyDescent="0.25">
      <c r="A61" s="37"/>
      <c r="B61" s="86">
        <v>51500001</v>
      </c>
      <c r="C61" s="88" t="s">
        <v>82</v>
      </c>
      <c r="D61" s="144">
        <f t="shared" si="0"/>
        <v>600000</v>
      </c>
      <c r="E61" s="143"/>
      <c r="F61" s="143"/>
      <c r="G61" s="143"/>
      <c r="H61" s="143"/>
      <c r="I61" s="143"/>
      <c r="J61" s="143"/>
      <c r="K61" s="143"/>
      <c r="L61" s="143">
        <v>600000</v>
      </c>
      <c r="M61" s="143"/>
      <c r="N61" s="143"/>
      <c r="O61" s="143"/>
      <c r="P61" s="143"/>
      <c r="Q61" s="180">
        <f t="shared" si="1"/>
        <v>600000</v>
      </c>
      <c r="R61" s="36"/>
    </row>
    <row r="62" spans="1:19" ht="18.75" customHeight="1" thickBot="1" x14ac:dyDescent="0.25">
      <c r="A62" s="37"/>
      <c r="B62" s="86">
        <v>51900001</v>
      </c>
      <c r="C62" s="88" t="s">
        <v>83</v>
      </c>
      <c r="D62" s="144">
        <f t="shared" si="0"/>
        <v>90000</v>
      </c>
      <c r="E62" s="143"/>
      <c r="F62" s="143"/>
      <c r="G62" s="143"/>
      <c r="H62" s="143"/>
      <c r="I62" s="143"/>
      <c r="J62" s="143"/>
      <c r="K62" s="143"/>
      <c r="L62" s="143"/>
      <c r="M62" s="143">
        <v>90000</v>
      </c>
      <c r="N62" s="143"/>
      <c r="O62" s="143"/>
      <c r="P62" s="143"/>
      <c r="Q62" s="180">
        <f t="shared" si="1"/>
        <v>90000</v>
      </c>
      <c r="R62" s="36"/>
    </row>
    <row r="63" spans="1:19" ht="18.75" customHeight="1" thickBot="1" x14ac:dyDescent="0.25">
      <c r="A63" s="177"/>
      <c r="B63" s="86">
        <v>52100001</v>
      </c>
      <c r="C63" s="87" t="s">
        <v>84</v>
      </c>
      <c r="D63" s="144">
        <f t="shared" si="0"/>
        <v>180000</v>
      </c>
      <c r="E63" s="143"/>
      <c r="F63" s="143"/>
      <c r="G63" s="143"/>
      <c r="H63" s="143"/>
      <c r="I63" s="143">
        <v>60000</v>
      </c>
      <c r="J63" s="143"/>
      <c r="K63" s="143"/>
      <c r="L63" s="143"/>
      <c r="M63" s="143">
        <v>60000</v>
      </c>
      <c r="N63" s="143"/>
      <c r="O63" s="143"/>
      <c r="P63" s="143">
        <v>60000</v>
      </c>
      <c r="Q63" s="180">
        <f t="shared" si="1"/>
        <v>180000</v>
      </c>
      <c r="R63" s="36"/>
    </row>
    <row r="64" spans="1:19" ht="18.75" customHeight="1" thickBot="1" x14ac:dyDescent="0.25">
      <c r="A64" s="37"/>
      <c r="B64" s="82">
        <v>52300001</v>
      </c>
      <c r="C64" s="87" t="s">
        <v>85</v>
      </c>
      <c r="D64" s="144">
        <f t="shared" si="0"/>
        <v>30000</v>
      </c>
      <c r="E64" s="143"/>
      <c r="F64" s="143"/>
      <c r="G64" s="143"/>
      <c r="H64" s="143"/>
      <c r="I64" s="143">
        <v>30000</v>
      </c>
      <c r="J64" s="143"/>
      <c r="K64" s="143"/>
      <c r="L64" s="143"/>
      <c r="M64" s="143"/>
      <c r="N64" s="143"/>
      <c r="O64" s="143"/>
      <c r="P64" s="143"/>
      <c r="Q64" s="180">
        <f t="shared" si="1"/>
        <v>30000</v>
      </c>
      <c r="R64" s="36"/>
    </row>
    <row r="65" spans="1:20" ht="18.75" customHeight="1" thickBot="1" x14ac:dyDescent="0.25">
      <c r="A65" s="37"/>
      <c r="B65" s="86">
        <v>52900002</v>
      </c>
      <c r="C65" s="87" t="s">
        <v>86</v>
      </c>
      <c r="D65" s="144">
        <f t="shared" si="0"/>
        <v>150000</v>
      </c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>
        <v>150000</v>
      </c>
      <c r="Q65" s="180">
        <f t="shared" si="1"/>
        <v>150000</v>
      </c>
      <c r="R65" s="36"/>
    </row>
    <row r="66" spans="1:20" ht="18.75" customHeight="1" thickBot="1" x14ac:dyDescent="0.25">
      <c r="A66" s="37"/>
      <c r="B66" s="82">
        <v>52900003</v>
      </c>
      <c r="C66" s="87" t="s">
        <v>87</v>
      </c>
      <c r="D66" s="144">
        <f t="shared" si="0"/>
        <v>1000000</v>
      </c>
      <c r="E66" s="143"/>
      <c r="F66" s="143"/>
      <c r="G66" s="143"/>
      <c r="H66" s="143">
        <v>500000</v>
      </c>
      <c r="I66" s="143"/>
      <c r="J66" s="143"/>
      <c r="K66" s="143"/>
      <c r="L66" s="143"/>
      <c r="M66" s="143">
        <v>500000</v>
      </c>
      <c r="N66" s="143"/>
      <c r="O66" s="143"/>
      <c r="P66" s="143"/>
      <c r="Q66" s="180">
        <f t="shared" si="1"/>
        <v>1000000</v>
      </c>
      <c r="R66" s="36"/>
    </row>
    <row r="67" spans="1:20" ht="18.75" customHeight="1" thickBot="1" x14ac:dyDescent="0.25">
      <c r="A67" s="37"/>
      <c r="B67" s="82">
        <v>53100001</v>
      </c>
      <c r="C67" s="87" t="s">
        <v>88</v>
      </c>
      <c r="D67" s="144">
        <f t="shared" si="0"/>
        <v>90000</v>
      </c>
      <c r="E67" s="143"/>
      <c r="F67" s="143"/>
      <c r="G67" s="143"/>
      <c r="H67" s="143"/>
      <c r="I67" s="143"/>
      <c r="J67" s="143"/>
      <c r="K67" s="143">
        <v>90000</v>
      </c>
      <c r="L67" s="143"/>
      <c r="M67" s="143"/>
      <c r="N67" s="143"/>
      <c r="O67" s="143"/>
      <c r="P67" s="143"/>
      <c r="Q67" s="180">
        <f t="shared" si="1"/>
        <v>90000</v>
      </c>
      <c r="R67" s="36"/>
    </row>
    <row r="68" spans="1:20" ht="18.75" customHeight="1" thickBot="1" x14ac:dyDescent="0.25">
      <c r="A68" s="37"/>
      <c r="B68" s="82">
        <v>54100003</v>
      </c>
      <c r="C68" s="81" t="s">
        <v>89</v>
      </c>
      <c r="D68" s="144">
        <f t="shared" si="0"/>
        <v>450000</v>
      </c>
      <c r="E68" s="143"/>
      <c r="F68" s="143"/>
      <c r="G68" s="143"/>
      <c r="H68" s="143"/>
      <c r="I68" s="143">
        <v>450000</v>
      </c>
      <c r="J68" s="143"/>
      <c r="K68" s="143"/>
      <c r="L68" s="143"/>
      <c r="M68" s="143"/>
      <c r="N68" s="143"/>
      <c r="O68" s="143"/>
      <c r="P68" s="143"/>
      <c r="Q68" s="180">
        <f t="shared" si="1"/>
        <v>450000</v>
      </c>
      <c r="R68" s="36"/>
    </row>
    <row r="69" spans="1:20" ht="18.75" customHeight="1" thickBot="1" x14ac:dyDescent="0.25">
      <c r="A69" s="37"/>
      <c r="B69" s="82">
        <v>56200002</v>
      </c>
      <c r="C69" s="81" t="s">
        <v>90</v>
      </c>
      <c r="D69" s="144">
        <f t="shared" si="0"/>
        <v>35000</v>
      </c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>
        <v>35000</v>
      </c>
      <c r="Q69" s="180">
        <f t="shared" si="1"/>
        <v>35000</v>
      </c>
      <c r="R69" s="36"/>
    </row>
    <row r="70" spans="1:20" ht="18.75" customHeight="1" thickBot="1" x14ac:dyDescent="0.25">
      <c r="A70" s="37"/>
      <c r="B70" s="82">
        <v>56400001</v>
      </c>
      <c r="C70" s="81" t="s">
        <v>91</v>
      </c>
      <c r="D70" s="144">
        <f t="shared" si="0"/>
        <v>440000</v>
      </c>
      <c r="E70" s="143"/>
      <c r="F70" s="143"/>
      <c r="G70" s="143"/>
      <c r="H70" s="143"/>
      <c r="I70" s="143"/>
      <c r="J70" s="143">
        <v>440000</v>
      </c>
      <c r="K70" s="143"/>
      <c r="L70" s="143"/>
      <c r="M70" s="143"/>
      <c r="N70" s="143"/>
      <c r="O70" s="143"/>
      <c r="P70" s="143"/>
      <c r="Q70" s="180">
        <f t="shared" si="1"/>
        <v>440000</v>
      </c>
      <c r="R70" s="36"/>
    </row>
    <row r="71" spans="1:20" ht="18.75" customHeight="1" thickBot="1" x14ac:dyDescent="0.25">
      <c r="A71" s="37"/>
      <c r="B71" s="123">
        <v>56600001</v>
      </c>
      <c r="C71" s="83" t="s">
        <v>92</v>
      </c>
      <c r="D71" s="144">
        <f t="shared" si="0"/>
        <v>40000</v>
      </c>
      <c r="E71" s="143"/>
      <c r="F71" s="143"/>
      <c r="G71" s="143"/>
      <c r="H71" s="143"/>
      <c r="I71" s="143"/>
      <c r="J71" s="143">
        <v>40000</v>
      </c>
      <c r="K71" s="143"/>
      <c r="L71" s="143"/>
      <c r="M71" s="143"/>
      <c r="N71" s="143"/>
      <c r="O71" s="143"/>
      <c r="P71" s="142"/>
      <c r="Q71" s="180">
        <f t="shared" si="1"/>
        <v>40000</v>
      </c>
      <c r="R71" s="36"/>
    </row>
    <row r="72" spans="1:20" ht="18.75" thickBot="1" x14ac:dyDescent="0.25">
      <c r="A72" s="37"/>
      <c r="B72" s="151">
        <v>56700001</v>
      </c>
      <c r="C72" s="152" t="s">
        <v>93</v>
      </c>
      <c r="D72" s="144">
        <f t="shared" si="0"/>
        <v>30000</v>
      </c>
      <c r="E72" s="93"/>
      <c r="F72" s="143"/>
      <c r="G72" s="143"/>
      <c r="H72" s="143"/>
      <c r="I72" s="143">
        <v>30000</v>
      </c>
      <c r="J72" s="143"/>
      <c r="K72" s="143"/>
      <c r="L72" s="143"/>
      <c r="M72" s="143"/>
      <c r="N72" s="143"/>
      <c r="O72" s="143"/>
      <c r="P72" s="142"/>
      <c r="Q72" s="180">
        <f t="shared" si="1"/>
        <v>30000</v>
      </c>
      <c r="R72" s="36"/>
    </row>
    <row r="73" spans="1:20" ht="36" customHeight="1" thickBot="1" x14ac:dyDescent="0.25">
      <c r="A73" s="37"/>
      <c r="B73" s="151">
        <v>56700002</v>
      </c>
      <c r="C73" s="152" t="s">
        <v>94</v>
      </c>
      <c r="D73" s="144">
        <f t="shared" si="0"/>
        <v>20000</v>
      </c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2">
        <v>20000</v>
      </c>
      <c r="Q73" s="180">
        <f t="shared" si="1"/>
        <v>20000</v>
      </c>
      <c r="R73" s="36"/>
    </row>
    <row r="74" spans="1:20" ht="24.75" customHeight="1" thickBot="1" x14ac:dyDescent="0.25">
      <c r="A74" s="37"/>
      <c r="B74" s="82">
        <v>56900004</v>
      </c>
      <c r="C74" s="81" t="s">
        <v>95</v>
      </c>
      <c r="D74" s="144">
        <f t="shared" si="0"/>
        <v>100000</v>
      </c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2">
        <v>100000</v>
      </c>
      <c r="Q74" s="180">
        <f t="shared" si="1"/>
        <v>100000</v>
      </c>
      <c r="R74" s="36"/>
    </row>
    <row r="75" spans="1:20" ht="31.5" customHeight="1" x14ac:dyDescent="0.2">
      <c r="A75" s="37"/>
      <c r="B75" s="82">
        <v>59700001</v>
      </c>
      <c r="C75" s="81" t="s">
        <v>96</v>
      </c>
      <c r="D75" s="144">
        <f t="shared" si="0"/>
        <v>90000</v>
      </c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2">
        <v>90000</v>
      </c>
      <c r="Q75" s="180">
        <f t="shared" si="1"/>
        <v>90000</v>
      </c>
      <c r="R75" s="36"/>
    </row>
    <row r="76" spans="1:20" s="29" customFormat="1" ht="18" customHeight="1" thickBot="1" x14ac:dyDescent="0.25">
      <c r="B76" s="135"/>
      <c r="C76" s="138"/>
      <c r="D76" s="136">
        <f t="shared" ref="D76:Q76" si="2">SUM(D8:D75)</f>
        <v>16663089</v>
      </c>
      <c r="E76" s="136">
        <f t="shared" si="2"/>
        <v>213800</v>
      </c>
      <c r="F76" s="136">
        <f t="shared" si="2"/>
        <v>492348.56</v>
      </c>
      <c r="G76" s="136">
        <f t="shared" si="2"/>
        <v>908799.99999999988</v>
      </c>
      <c r="H76" s="136">
        <f t="shared" si="2"/>
        <v>1408515.23</v>
      </c>
      <c r="I76" s="136">
        <f t="shared" si="2"/>
        <v>1763672.3</v>
      </c>
      <c r="J76" s="136">
        <f t="shared" si="2"/>
        <v>798681.56</v>
      </c>
      <c r="K76" s="136">
        <f t="shared" si="2"/>
        <v>1011466.66</v>
      </c>
      <c r="L76" s="136">
        <f t="shared" si="2"/>
        <v>2162951.5</v>
      </c>
      <c r="M76" s="136">
        <f t="shared" si="2"/>
        <v>1551299.99</v>
      </c>
      <c r="N76" s="136">
        <f t="shared" si="2"/>
        <v>251348.55</v>
      </c>
      <c r="O76" s="136">
        <f t="shared" si="2"/>
        <v>240466.66000000003</v>
      </c>
      <c r="P76" s="136">
        <f t="shared" si="2"/>
        <v>5859737.9900000002</v>
      </c>
      <c r="Q76" s="137">
        <f t="shared" si="2"/>
        <v>16663089</v>
      </c>
      <c r="R76" s="36"/>
      <c r="S76" s="89"/>
      <c r="T76" s="89"/>
    </row>
    <row r="77" spans="1:20" ht="18" customHeight="1" x14ac:dyDescent="0.2">
      <c r="B77" s="13"/>
      <c r="C77" s="90"/>
      <c r="D77" s="34"/>
      <c r="E77" s="13"/>
      <c r="F77" s="13"/>
      <c r="G77" s="13"/>
      <c r="H77" s="13"/>
      <c r="I77" s="13"/>
      <c r="J77" s="13"/>
      <c r="K77" s="13"/>
      <c r="L77" s="218"/>
      <c r="M77" s="13"/>
      <c r="N77" s="13"/>
      <c r="O77" s="13"/>
      <c r="P77" s="122"/>
      <c r="Q77" s="121"/>
      <c r="R77" s="13"/>
      <c r="S77" s="13"/>
      <c r="T77" s="13"/>
    </row>
    <row r="78" spans="1:20" ht="18" customHeight="1" x14ac:dyDescent="0.2">
      <c r="B78" s="13"/>
      <c r="C78" s="205"/>
      <c r="D78" s="19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219"/>
      <c r="R78" s="13"/>
      <c r="S78" s="13"/>
      <c r="T78" s="13"/>
    </row>
    <row r="79" spans="1:20" ht="18" customHeight="1" x14ac:dyDescent="0.2">
      <c r="B79" s="13"/>
      <c r="C79" s="205"/>
      <c r="D79" s="34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21"/>
      <c r="R79" s="134"/>
      <c r="S79" s="13"/>
      <c r="T79" s="13"/>
    </row>
    <row r="80" spans="1:20" ht="18" customHeight="1" x14ac:dyDescent="0.2">
      <c r="B80" s="13"/>
      <c r="C80" s="205"/>
      <c r="D80" s="34"/>
      <c r="E80" s="13"/>
      <c r="F80" s="13"/>
      <c r="G80" s="13"/>
      <c r="H80" s="13"/>
      <c r="I80" s="13"/>
      <c r="J80" s="13"/>
      <c r="K80" s="13"/>
      <c r="L80" s="218"/>
      <c r="M80" s="13"/>
      <c r="N80" s="13"/>
      <c r="O80" s="13"/>
      <c r="P80" s="218"/>
      <c r="Q80" s="121"/>
      <c r="R80" s="13"/>
      <c r="S80" s="13"/>
      <c r="T80" s="13"/>
    </row>
    <row r="81" spans="2:20" ht="18" customHeight="1" x14ac:dyDescent="0.2">
      <c r="B81" s="13"/>
      <c r="C81" s="90"/>
      <c r="D81" s="34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21"/>
      <c r="R81" s="13"/>
      <c r="S81" s="13"/>
      <c r="T81" s="13"/>
    </row>
    <row r="82" spans="2:20" ht="18" customHeight="1" x14ac:dyDescent="0.2">
      <c r="B82" s="13"/>
      <c r="C82" s="90"/>
      <c r="D82" s="34"/>
      <c r="E82" s="13"/>
      <c r="F82" s="13"/>
      <c r="G82" s="13"/>
      <c r="H82" s="13"/>
      <c r="I82" s="13"/>
      <c r="J82" s="13"/>
      <c r="K82" s="13"/>
      <c r="L82" s="218"/>
      <c r="M82" s="13"/>
      <c r="N82" s="13"/>
      <c r="O82" s="13"/>
      <c r="P82" s="218"/>
      <c r="Q82" s="121"/>
      <c r="R82" s="13"/>
      <c r="S82" s="13"/>
      <c r="T82" s="13"/>
    </row>
    <row r="83" spans="2:20" ht="18" customHeight="1" x14ac:dyDescent="0.2">
      <c r="B83" s="13"/>
      <c r="C83" s="90"/>
      <c r="D83" s="34"/>
      <c r="E83" s="13"/>
      <c r="F83" s="13"/>
      <c r="G83" s="13"/>
      <c r="H83" s="13"/>
      <c r="I83" s="13"/>
      <c r="J83" s="13"/>
      <c r="K83" s="13"/>
      <c r="L83" s="218"/>
      <c r="M83" s="13"/>
      <c r="N83" s="13"/>
      <c r="O83" s="13"/>
      <c r="P83" s="218"/>
      <c r="Q83" s="121"/>
      <c r="R83" s="13"/>
      <c r="S83" s="13"/>
      <c r="T83" s="13"/>
    </row>
    <row r="84" spans="2:20" ht="18" customHeight="1" x14ac:dyDescent="0.2">
      <c r="B84" s="13"/>
      <c r="C84" s="90"/>
      <c r="D84" s="34"/>
      <c r="E84" s="13"/>
      <c r="F84" s="13"/>
      <c r="G84" s="13"/>
      <c r="H84" s="13"/>
      <c r="I84" s="13"/>
      <c r="J84" s="13"/>
      <c r="K84" s="13"/>
      <c r="L84" s="218"/>
      <c r="M84" s="13"/>
      <c r="N84" s="13"/>
      <c r="O84" s="13"/>
      <c r="P84" s="218"/>
      <c r="Q84" s="121"/>
      <c r="R84" s="13"/>
      <c r="S84" s="13"/>
      <c r="T84" s="13"/>
    </row>
    <row r="85" spans="2:20" ht="18" customHeight="1" x14ac:dyDescent="0.2">
      <c r="B85" s="13"/>
      <c r="C85" s="90"/>
      <c r="D85" s="34"/>
      <c r="E85" s="13"/>
      <c r="F85" s="13"/>
      <c r="G85" s="13"/>
      <c r="H85" s="13"/>
      <c r="I85" s="13"/>
      <c r="J85" s="13"/>
      <c r="K85" s="13"/>
      <c r="L85" s="218"/>
      <c r="M85" s="13"/>
      <c r="N85" s="13"/>
      <c r="O85" s="13"/>
      <c r="P85" s="218"/>
      <c r="Q85" s="121"/>
      <c r="R85" s="13"/>
      <c r="S85" s="13"/>
      <c r="T85" s="13"/>
    </row>
    <row r="86" spans="2:20" ht="18" customHeight="1" x14ac:dyDescent="0.2">
      <c r="B86" s="13"/>
      <c r="C86" s="90"/>
      <c r="D86" s="34"/>
      <c r="E86" s="13"/>
      <c r="F86" s="13"/>
      <c r="G86" s="13"/>
      <c r="H86" s="13"/>
      <c r="I86" s="13"/>
      <c r="J86" s="13"/>
      <c r="K86" s="13"/>
      <c r="L86" s="218"/>
      <c r="M86" s="13"/>
      <c r="N86" s="13"/>
      <c r="O86" s="13"/>
      <c r="P86" s="218"/>
      <c r="Q86" s="121"/>
      <c r="R86" s="13"/>
      <c r="S86" s="13"/>
      <c r="T86" s="13"/>
    </row>
    <row r="87" spans="2:20" ht="18" customHeight="1" x14ac:dyDescent="0.2">
      <c r="B87" s="13"/>
      <c r="C87" s="90"/>
      <c r="D87" s="34"/>
      <c r="E87" s="13"/>
      <c r="F87" s="13"/>
      <c r="G87" s="13"/>
      <c r="H87" s="13"/>
      <c r="I87" s="13"/>
      <c r="J87" s="13"/>
      <c r="K87" s="13"/>
      <c r="L87" s="218"/>
      <c r="M87" s="13"/>
      <c r="N87" s="13"/>
      <c r="O87" s="13"/>
      <c r="P87" s="218"/>
      <c r="Q87" s="121"/>
      <c r="R87" s="13"/>
      <c r="S87" s="13"/>
      <c r="T87" s="13"/>
    </row>
    <row r="88" spans="2:20" ht="18" customHeight="1" x14ac:dyDescent="0.2">
      <c r="B88" s="13"/>
      <c r="C88" s="90"/>
      <c r="D88" s="34"/>
      <c r="E88" s="13"/>
      <c r="F88" s="13"/>
      <c r="G88" s="13"/>
      <c r="H88" s="13"/>
      <c r="I88" s="13"/>
      <c r="J88" s="13"/>
      <c r="K88" s="13"/>
      <c r="L88" s="218"/>
      <c r="M88" s="13"/>
      <c r="N88" s="13"/>
      <c r="O88" s="13"/>
      <c r="P88" s="218"/>
      <c r="Q88" s="121"/>
      <c r="R88" s="13"/>
      <c r="S88" s="13"/>
      <c r="T88" s="13"/>
    </row>
    <row r="89" spans="2:20" ht="18" customHeight="1" x14ac:dyDescent="0.2">
      <c r="B89" s="13"/>
      <c r="C89" s="90"/>
      <c r="D89" s="34"/>
      <c r="E89" s="13"/>
      <c r="F89" s="13"/>
      <c r="G89" s="13"/>
      <c r="H89" s="13"/>
      <c r="I89" s="13"/>
      <c r="J89" s="13"/>
      <c r="K89" s="13"/>
      <c r="L89" s="218"/>
      <c r="M89" s="13"/>
      <c r="N89" s="13"/>
      <c r="O89" s="13"/>
      <c r="P89" s="218"/>
      <c r="Q89" s="121"/>
      <c r="R89" s="13"/>
      <c r="S89" s="13"/>
      <c r="T89" s="13"/>
    </row>
    <row r="90" spans="2:20" ht="18" customHeight="1" x14ac:dyDescent="0.2">
      <c r="B90" s="13"/>
      <c r="C90" s="90"/>
      <c r="D90" s="34"/>
      <c r="E90" s="13"/>
      <c r="F90" s="13"/>
      <c r="G90" s="13"/>
      <c r="H90" s="13"/>
      <c r="I90" s="13"/>
      <c r="J90" s="13"/>
      <c r="K90" s="13"/>
      <c r="L90" s="218"/>
      <c r="M90" s="13"/>
      <c r="N90" s="13"/>
      <c r="O90" s="13"/>
      <c r="P90" s="218"/>
      <c r="Q90" s="121"/>
      <c r="R90" s="13"/>
      <c r="S90" s="13"/>
      <c r="T90" s="13"/>
    </row>
    <row r="91" spans="2:20" ht="18" customHeight="1" x14ac:dyDescent="0.2">
      <c r="B91" s="13"/>
      <c r="C91" s="90"/>
      <c r="D91" s="34"/>
      <c r="E91" s="13"/>
      <c r="F91" s="13"/>
      <c r="G91" s="13"/>
      <c r="H91" s="13"/>
      <c r="I91" s="13"/>
      <c r="J91" s="13"/>
      <c r="K91" s="13"/>
      <c r="L91" s="218"/>
      <c r="M91" s="13"/>
      <c r="N91" s="13"/>
      <c r="O91" s="13"/>
      <c r="P91" s="218"/>
      <c r="Q91" s="121"/>
      <c r="R91" s="13"/>
      <c r="S91" s="13"/>
      <c r="T91" s="13"/>
    </row>
    <row r="92" spans="2:20" ht="18" customHeight="1" x14ac:dyDescent="0.2">
      <c r="B92" s="13"/>
      <c r="C92" s="90"/>
      <c r="D92" s="34"/>
      <c r="E92" s="13"/>
      <c r="F92" s="13"/>
      <c r="G92" s="13"/>
      <c r="H92" s="13"/>
      <c r="I92" s="13"/>
      <c r="J92" s="13"/>
      <c r="K92" s="13"/>
      <c r="L92" s="218"/>
      <c r="M92" s="13"/>
      <c r="N92" s="13"/>
      <c r="O92" s="13"/>
      <c r="P92" s="218"/>
      <c r="Q92" s="121"/>
      <c r="R92" s="13"/>
      <c r="S92" s="13"/>
      <c r="T92" s="13"/>
    </row>
    <row r="93" spans="2:20" ht="18" customHeight="1" x14ac:dyDescent="0.2">
      <c r="B93" s="13"/>
      <c r="C93" s="90"/>
      <c r="D93" s="34"/>
      <c r="E93" s="13"/>
      <c r="F93" s="13"/>
      <c r="G93" s="13"/>
      <c r="H93" s="13"/>
      <c r="I93" s="13"/>
      <c r="J93" s="13"/>
      <c r="K93" s="13"/>
      <c r="L93" s="218"/>
      <c r="M93" s="13"/>
      <c r="N93" s="13"/>
      <c r="O93" s="13"/>
      <c r="P93" s="218"/>
      <c r="Q93" s="121"/>
      <c r="R93" s="13"/>
      <c r="S93" s="13"/>
      <c r="T93" s="13"/>
    </row>
    <row r="94" spans="2:20" ht="18" customHeight="1" x14ac:dyDescent="0.2">
      <c r="B94" s="13"/>
      <c r="C94" s="90"/>
      <c r="D94" s="34"/>
      <c r="E94" s="13"/>
      <c r="F94" s="13"/>
      <c r="G94" s="13"/>
      <c r="H94" s="13"/>
      <c r="I94" s="13"/>
      <c r="J94" s="13"/>
      <c r="K94" s="13"/>
      <c r="L94" s="218"/>
      <c r="M94" s="13"/>
      <c r="N94" s="13"/>
      <c r="O94" s="13"/>
      <c r="P94" s="218"/>
      <c r="Q94" s="121"/>
      <c r="R94" s="13"/>
      <c r="S94" s="13"/>
      <c r="T94" s="13"/>
    </row>
    <row r="95" spans="2:20" ht="18" customHeight="1" x14ac:dyDescent="0.2">
      <c r="B95" s="13"/>
      <c r="C95" s="90"/>
      <c r="D95" s="34"/>
      <c r="E95" s="13"/>
      <c r="F95" s="13"/>
      <c r="G95" s="13"/>
      <c r="H95" s="13"/>
      <c r="I95" s="13"/>
      <c r="J95" s="13"/>
      <c r="K95" s="13"/>
      <c r="L95" s="218"/>
      <c r="M95" s="13"/>
      <c r="N95" s="13"/>
      <c r="O95" s="13"/>
      <c r="P95" s="218"/>
      <c r="Q95" s="121"/>
      <c r="R95" s="13"/>
      <c r="S95" s="13"/>
      <c r="T95" s="13"/>
    </row>
    <row r="96" spans="2:20" ht="18" customHeight="1" x14ac:dyDescent="0.2">
      <c r="B96" s="13"/>
      <c r="C96" s="90"/>
      <c r="D96" s="34"/>
      <c r="E96" s="13"/>
      <c r="F96" s="13"/>
      <c r="G96" s="13"/>
      <c r="H96" s="13"/>
      <c r="I96" s="13"/>
      <c r="J96" s="13"/>
      <c r="K96" s="13"/>
      <c r="L96" s="218"/>
      <c r="M96" s="13"/>
      <c r="N96" s="13"/>
      <c r="O96" s="13"/>
      <c r="P96" s="218"/>
      <c r="Q96" s="121"/>
      <c r="R96" s="13"/>
      <c r="S96" s="13"/>
      <c r="T96" s="13"/>
    </row>
    <row r="97" spans="2:20" ht="18" customHeight="1" x14ac:dyDescent="0.2">
      <c r="B97" s="13"/>
      <c r="C97" s="90"/>
      <c r="D97" s="34"/>
      <c r="E97" s="13"/>
      <c r="F97" s="13"/>
      <c r="G97" s="13"/>
      <c r="H97" s="13"/>
      <c r="I97" s="13"/>
      <c r="J97" s="13"/>
      <c r="K97" s="13"/>
      <c r="L97" s="218"/>
      <c r="M97" s="13"/>
      <c r="N97" s="13"/>
      <c r="O97" s="13"/>
      <c r="P97" s="218"/>
      <c r="Q97" s="121"/>
      <c r="R97" s="13"/>
      <c r="S97" s="13"/>
      <c r="T97" s="13"/>
    </row>
    <row r="98" spans="2:20" ht="18" customHeight="1" x14ac:dyDescent="0.2">
      <c r="B98" s="13"/>
      <c r="C98" s="90"/>
      <c r="D98" s="34"/>
      <c r="E98" s="13"/>
      <c r="F98" s="13"/>
      <c r="G98" s="13"/>
      <c r="H98" s="13"/>
      <c r="I98" s="13"/>
      <c r="J98" s="13"/>
      <c r="K98" s="13"/>
      <c r="L98" s="218"/>
      <c r="M98" s="13"/>
      <c r="N98" s="13"/>
      <c r="O98" s="13"/>
      <c r="P98" s="218"/>
      <c r="Q98" s="121"/>
      <c r="R98" s="13"/>
      <c r="S98" s="13"/>
      <c r="T98" s="13"/>
    </row>
    <row r="99" spans="2:20" ht="18" customHeight="1" x14ac:dyDescent="0.2">
      <c r="B99" s="13"/>
      <c r="C99" s="90"/>
      <c r="D99" s="34"/>
      <c r="E99" s="13"/>
      <c r="F99" s="13"/>
      <c r="G99" s="13"/>
      <c r="H99" s="13"/>
      <c r="I99" s="13"/>
      <c r="J99" s="13"/>
      <c r="K99" s="13"/>
      <c r="L99" s="218"/>
      <c r="M99" s="13"/>
      <c r="N99" s="13"/>
      <c r="O99" s="13"/>
      <c r="P99" s="218"/>
      <c r="Q99" s="121"/>
      <c r="R99" s="13"/>
      <c r="S99" s="13"/>
      <c r="T99" s="13"/>
    </row>
    <row r="100" spans="2:20" ht="18" customHeight="1" x14ac:dyDescent="0.2">
      <c r="B100" s="13"/>
      <c r="C100" s="90"/>
      <c r="D100" s="34"/>
      <c r="E100" s="13"/>
      <c r="F100" s="13"/>
      <c r="G100" s="13"/>
      <c r="H100" s="13"/>
      <c r="I100" s="13"/>
      <c r="J100" s="13"/>
      <c r="K100" s="13"/>
      <c r="L100" s="218"/>
      <c r="M100" s="13"/>
      <c r="N100" s="13"/>
      <c r="O100" s="13"/>
      <c r="P100" s="218"/>
      <c r="Q100" s="121"/>
      <c r="R100" s="13"/>
      <c r="S100" s="13"/>
      <c r="T100" s="13"/>
    </row>
    <row r="101" spans="2:20" ht="18" customHeight="1" x14ac:dyDescent="0.2">
      <c r="B101" s="13"/>
      <c r="C101" s="90"/>
      <c r="D101" s="34"/>
      <c r="E101" s="13"/>
      <c r="F101" s="13"/>
      <c r="G101" s="13"/>
      <c r="H101" s="13"/>
      <c r="I101" s="13"/>
      <c r="J101" s="13"/>
      <c r="K101" s="13"/>
      <c r="L101" s="218"/>
      <c r="M101" s="13"/>
      <c r="N101" s="13"/>
      <c r="O101" s="13"/>
      <c r="P101" s="218"/>
      <c r="Q101" s="121"/>
      <c r="R101" s="13"/>
      <c r="S101" s="13"/>
      <c r="T101" s="13"/>
    </row>
    <row r="102" spans="2:20" ht="18" customHeight="1" x14ac:dyDescent="0.2">
      <c r="B102" s="13"/>
      <c r="C102" s="90"/>
      <c r="D102" s="34"/>
      <c r="E102" s="13"/>
      <c r="F102" s="13"/>
      <c r="G102" s="13"/>
      <c r="H102" s="13"/>
      <c r="I102" s="13"/>
      <c r="J102" s="13"/>
      <c r="K102" s="13"/>
      <c r="L102" s="218"/>
      <c r="M102" s="13"/>
      <c r="N102" s="13"/>
      <c r="O102" s="13"/>
      <c r="P102" s="218"/>
      <c r="Q102" s="121"/>
      <c r="R102" s="13"/>
      <c r="S102" s="13"/>
      <c r="T102" s="13"/>
    </row>
    <row r="103" spans="2:20" ht="18" customHeight="1" x14ac:dyDescent="0.2">
      <c r="B103" s="13"/>
      <c r="C103" s="90"/>
      <c r="D103" s="34"/>
      <c r="E103" s="13"/>
      <c r="F103" s="13"/>
      <c r="G103" s="13"/>
      <c r="H103" s="13"/>
      <c r="I103" s="13"/>
      <c r="J103" s="13"/>
      <c r="K103" s="13"/>
      <c r="L103" s="218"/>
      <c r="M103" s="13"/>
      <c r="N103" s="13"/>
      <c r="O103" s="13"/>
      <c r="P103" s="218"/>
      <c r="Q103" s="121"/>
      <c r="R103" s="13"/>
      <c r="S103" s="13"/>
      <c r="T103" s="13"/>
    </row>
    <row r="104" spans="2:20" ht="18" customHeight="1" x14ac:dyDescent="0.2">
      <c r="B104" s="13"/>
      <c r="C104" s="90"/>
      <c r="D104" s="34"/>
      <c r="E104" s="13"/>
      <c r="F104" s="13"/>
      <c r="G104" s="13"/>
      <c r="H104" s="13"/>
      <c r="I104" s="13"/>
      <c r="J104" s="13"/>
      <c r="K104" s="13"/>
      <c r="L104" s="218"/>
      <c r="M104" s="13"/>
      <c r="N104" s="13"/>
      <c r="O104" s="13"/>
      <c r="P104" s="218"/>
      <c r="Q104" s="121"/>
      <c r="R104" s="13"/>
      <c r="S104" s="13"/>
      <c r="T104" s="13"/>
    </row>
    <row r="105" spans="2:20" x14ac:dyDescent="0.2">
      <c r="B105" s="13"/>
      <c r="C105" s="90"/>
      <c r="D105" s="34"/>
      <c r="E105" s="13"/>
      <c r="F105" s="13"/>
      <c r="G105" s="13"/>
      <c r="H105" s="13"/>
      <c r="I105" s="13"/>
      <c r="J105" s="13"/>
      <c r="K105" s="13"/>
      <c r="L105" s="218"/>
      <c r="M105" s="13"/>
      <c r="N105" s="13"/>
      <c r="O105" s="13"/>
      <c r="P105" s="218"/>
      <c r="Q105" s="121"/>
      <c r="R105" s="13"/>
      <c r="S105" s="13"/>
      <c r="T105" s="13"/>
    </row>
    <row r="106" spans="2:20" x14ac:dyDescent="0.2">
      <c r="B106" s="13"/>
      <c r="C106" s="90"/>
      <c r="D106" s="34"/>
      <c r="E106" s="13"/>
      <c r="F106" s="13"/>
      <c r="G106" s="13"/>
      <c r="H106" s="13"/>
      <c r="I106" s="13"/>
      <c r="J106" s="13"/>
      <c r="K106" s="13"/>
      <c r="L106" s="218"/>
      <c r="M106" s="13"/>
      <c r="N106" s="13"/>
      <c r="O106" s="13"/>
      <c r="P106" s="218"/>
      <c r="Q106" s="121"/>
      <c r="R106" s="13"/>
      <c r="S106" s="13"/>
      <c r="T106" s="13"/>
    </row>
    <row r="107" spans="2:20" x14ac:dyDescent="0.2">
      <c r="B107" s="13"/>
      <c r="C107" s="90"/>
      <c r="D107" s="34"/>
      <c r="E107" s="13"/>
      <c r="F107" s="13"/>
      <c r="G107" s="13"/>
      <c r="H107" s="13"/>
      <c r="I107" s="13"/>
      <c r="J107" s="13"/>
      <c r="K107" s="13"/>
      <c r="L107" s="218"/>
      <c r="M107" s="13"/>
      <c r="N107" s="13"/>
      <c r="O107" s="13"/>
      <c r="P107" s="218"/>
      <c r="Q107" s="121"/>
      <c r="R107" s="13"/>
      <c r="S107" s="13"/>
      <c r="T107" s="13"/>
    </row>
    <row r="108" spans="2:20" x14ac:dyDescent="0.2">
      <c r="B108" s="13"/>
      <c r="C108" s="90"/>
      <c r="D108" s="34"/>
      <c r="E108" s="13"/>
      <c r="F108" s="13"/>
      <c r="G108" s="13"/>
      <c r="H108" s="13"/>
      <c r="I108" s="13"/>
      <c r="J108" s="13"/>
      <c r="K108" s="13"/>
      <c r="L108" s="218"/>
      <c r="M108" s="13"/>
      <c r="N108" s="13"/>
      <c r="O108" s="13"/>
      <c r="P108" s="218"/>
      <c r="Q108" s="121"/>
      <c r="R108" s="13"/>
      <c r="S108" s="13"/>
      <c r="T108" s="13"/>
    </row>
    <row r="109" spans="2:20" x14ac:dyDescent="0.2">
      <c r="B109" s="13"/>
      <c r="C109" s="90"/>
      <c r="D109" s="34"/>
      <c r="E109" s="13"/>
      <c r="F109" s="13"/>
      <c r="G109" s="13"/>
      <c r="H109" s="13"/>
      <c r="I109" s="13"/>
      <c r="J109" s="13"/>
      <c r="K109" s="13"/>
      <c r="L109" s="218"/>
      <c r="M109" s="13"/>
      <c r="N109" s="13"/>
      <c r="O109" s="13"/>
      <c r="P109" s="218"/>
      <c r="Q109" s="121"/>
      <c r="R109" s="13"/>
      <c r="S109" s="13"/>
      <c r="T109" s="13"/>
    </row>
    <row r="110" spans="2:20" x14ac:dyDescent="0.2">
      <c r="B110" s="13"/>
      <c r="C110" s="90"/>
      <c r="D110" s="34"/>
      <c r="E110" s="13"/>
      <c r="F110" s="13"/>
      <c r="G110" s="13"/>
      <c r="H110" s="13"/>
      <c r="I110" s="13"/>
      <c r="J110" s="13"/>
      <c r="K110" s="13"/>
      <c r="L110" s="218"/>
      <c r="M110" s="13"/>
      <c r="N110" s="13"/>
      <c r="O110" s="13"/>
      <c r="P110" s="218"/>
      <c r="Q110" s="121"/>
      <c r="R110" s="13"/>
      <c r="S110" s="13"/>
      <c r="T110" s="13"/>
    </row>
  </sheetData>
  <mergeCells count="5">
    <mergeCell ref="B1:P1"/>
    <mergeCell ref="B2:P2"/>
    <mergeCell ref="B3:P3"/>
    <mergeCell ref="C5:D5"/>
    <mergeCell ref="E5:J5"/>
  </mergeCells>
  <printOptions gridLinesSet="0"/>
  <pageMargins left="0.19685039370078741" right="0.19685039370078741" top="0.31496062992125984" bottom="0.27559055118110237" header="0.15748031496062992" footer="0.19685039370078741"/>
  <pageSetup scale="85" fitToHeight="20" orientation="landscape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6"/>
  <sheetViews>
    <sheetView showGridLines="0" topLeftCell="E4" zoomScale="145" zoomScaleNormal="145" workbookViewId="0">
      <selection activeCell="G13" sqref="G13"/>
    </sheetView>
  </sheetViews>
  <sheetFormatPr baseColWidth="10" defaultColWidth="12" defaultRowHeight="12.75" x14ac:dyDescent="0.2"/>
  <cols>
    <col min="1" max="1" width="8.1640625" style="2" bestFit="1" customWidth="1"/>
    <col min="2" max="2" width="6" style="2" customWidth="1"/>
    <col min="3" max="3" width="12.1640625" style="2" customWidth="1"/>
    <col min="4" max="4" width="18" style="2" customWidth="1"/>
    <col min="5" max="5" width="14.33203125" style="2" bestFit="1" customWidth="1"/>
    <col min="6" max="6" width="13" style="2" customWidth="1"/>
    <col min="7" max="7" width="10" style="2" customWidth="1"/>
    <col min="8" max="8" width="11.83203125" style="2" customWidth="1"/>
    <col min="9" max="9" width="10.6640625" style="2" customWidth="1"/>
    <col min="10" max="10" width="10" style="2" customWidth="1"/>
    <col min="11" max="11" width="13.33203125" style="2" customWidth="1"/>
    <col min="12" max="12" width="13.1640625" style="2" customWidth="1"/>
    <col min="13" max="13" width="12.1640625" style="2" customWidth="1"/>
    <col min="14" max="14" width="10.33203125" style="2" customWidth="1"/>
    <col min="15" max="16" width="11.5" style="2" customWidth="1"/>
    <col min="17" max="17" width="11.6640625" style="2" customWidth="1"/>
    <col min="18" max="18" width="13" style="2" customWidth="1"/>
    <col min="19" max="19" width="13" style="2" bestFit="1" customWidth="1"/>
    <col min="20" max="20" width="18.5" style="2" bestFit="1" customWidth="1"/>
    <col min="21" max="16384" width="12" style="2"/>
  </cols>
  <sheetData>
    <row r="1" spans="1:21" ht="15" x14ac:dyDescent="0.2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1"/>
      <c r="R1" s="1" t="s">
        <v>97</v>
      </c>
    </row>
    <row r="2" spans="1:21" ht="15" x14ac:dyDescent="0.25">
      <c r="A2" s="249" t="s">
        <v>98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1"/>
      <c r="R2" s="1"/>
    </row>
    <row r="3" spans="1:21" ht="15" x14ac:dyDescent="0.2">
      <c r="A3" s="250" t="s">
        <v>99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1"/>
      <c r="R3" s="1"/>
    </row>
    <row r="4" spans="1:21" ht="12.75" customHeight="1" x14ac:dyDescent="0.2">
      <c r="A4" s="14" t="s">
        <v>4</v>
      </c>
      <c r="B4" s="5"/>
      <c r="C4" s="251" t="s">
        <v>5</v>
      </c>
      <c r="D4" s="251"/>
      <c r="E4" s="251"/>
      <c r="F4" s="251"/>
      <c r="G4" s="248" t="s">
        <v>8</v>
      </c>
      <c r="H4" s="248"/>
      <c r="I4" s="248"/>
      <c r="J4" s="248"/>
      <c r="K4" s="248"/>
      <c r="M4" s="7" t="s">
        <v>7</v>
      </c>
      <c r="S4" s="8"/>
      <c r="T4" s="8"/>
      <c r="U4" s="8"/>
    </row>
    <row r="5" spans="1:21" ht="18.75" x14ac:dyDescent="0.2">
      <c r="A5" s="119">
        <v>2017</v>
      </c>
      <c r="B5" s="10"/>
      <c r="C5" s="251"/>
      <c r="D5" s="251"/>
      <c r="E5" s="251"/>
      <c r="F5" s="251"/>
      <c r="G5" s="248"/>
      <c r="H5" s="248"/>
      <c r="I5" s="248"/>
      <c r="J5" s="248"/>
      <c r="K5" s="248"/>
      <c r="M5" s="49">
        <v>42775</v>
      </c>
      <c r="P5" s="11" t="s">
        <v>100</v>
      </c>
      <c r="Q5" s="12">
        <v>1</v>
      </c>
      <c r="R5" s="12">
        <v>1</v>
      </c>
    </row>
    <row r="6" spans="1:21" ht="6" customHeight="1" x14ac:dyDescent="0.2">
      <c r="A6" s="1"/>
      <c r="B6" s="1"/>
      <c r="C6" s="1"/>
      <c r="D6" s="1"/>
      <c r="E6" s="1"/>
      <c r="F6" s="1"/>
      <c r="G6" s="252"/>
      <c r="H6" s="252"/>
      <c r="I6" s="252"/>
      <c r="J6" s="252"/>
      <c r="K6" s="252"/>
      <c r="L6" s="1"/>
      <c r="M6" s="1"/>
      <c r="N6" s="1"/>
      <c r="O6" s="1"/>
      <c r="P6" s="1"/>
      <c r="Q6" s="1"/>
      <c r="R6" s="1"/>
    </row>
    <row r="7" spans="1:21" ht="24.95" customHeight="1" x14ac:dyDescent="0.2">
      <c r="A7" s="15" t="s">
        <v>101</v>
      </c>
      <c r="B7" s="16" t="s">
        <v>102</v>
      </c>
      <c r="C7" s="17"/>
      <c r="D7" s="18"/>
      <c r="E7" s="15" t="s">
        <v>12</v>
      </c>
      <c r="F7" s="220" t="s">
        <v>13</v>
      </c>
      <c r="G7" s="220" t="s">
        <v>14</v>
      </c>
      <c r="H7" s="220" t="s">
        <v>15</v>
      </c>
      <c r="I7" s="220" t="s">
        <v>16</v>
      </c>
      <c r="J7" s="220" t="s">
        <v>17</v>
      </c>
      <c r="K7" s="220" t="s">
        <v>18</v>
      </c>
      <c r="L7" s="220" t="s">
        <v>19</v>
      </c>
      <c r="M7" s="220" t="s">
        <v>20</v>
      </c>
      <c r="N7" s="220" t="s">
        <v>21</v>
      </c>
      <c r="O7" s="220" t="s">
        <v>22</v>
      </c>
      <c r="P7" s="220" t="s">
        <v>23</v>
      </c>
      <c r="Q7" s="220" t="s">
        <v>24</v>
      </c>
      <c r="R7" s="221" t="s">
        <v>25</v>
      </c>
    </row>
    <row r="8" spans="1:21" ht="18" customHeight="1" x14ac:dyDescent="0.2">
      <c r="A8" s="222"/>
      <c r="B8" s="223"/>
      <c r="C8" s="223"/>
      <c r="D8" s="224"/>
      <c r="E8" s="225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7"/>
    </row>
    <row r="9" spans="1:21" s="29" customFormat="1" ht="18" customHeight="1" x14ac:dyDescent="0.15">
      <c r="A9" s="30"/>
      <c r="B9" s="31" t="s">
        <v>103</v>
      </c>
      <c r="C9" s="31"/>
      <c r="D9" s="32"/>
      <c r="E9" s="190">
        <f>+'xPtdaING.PROPIOS 2015'!R40</f>
        <v>11319852.999919999</v>
      </c>
      <c r="F9" s="207">
        <v>41666.67</v>
      </c>
      <c r="G9" s="132">
        <v>181666.67</v>
      </c>
      <c r="H9" s="132">
        <v>441666.67</v>
      </c>
      <c r="I9" s="132">
        <v>691666.67</v>
      </c>
      <c r="J9" s="132">
        <v>1308063.73</v>
      </c>
      <c r="K9" s="132">
        <v>481666.67</v>
      </c>
      <c r="L9" s="132">
        <v>311666.67</v>
      </c>
      <c r="M9" s="132">
        <v>1775269.6</v>
      </c>
      <c r="N9" s="132">
        <v>1141666.67</v>
      </c>
      <c r="O9" s="132">
        <v>41666.660000000003</v>
      </c>
      <c r="P9" s="132">
        <v>41666.660000000003</v>
      </c>
      <c r="Q9" s="132">
        <v>4861519.66</v>
      </c>
      <c r="R9" s="22">
        <f>SUM(F9:Q9)</f>
        <v>11319853</v>
      </c>
      <c r="S9" s="145"/>
    </row>
    <row r="10" spans="1:21" s="29" customFormat="1" ht="18" customHeight="1" x14ac:dyDescent="0.15">
      <c r="A10" s="30"/>
      <c r="B10" s="31" t="s">
        <v>104</v>
      </c>
      <c r="C10" s="31"/>
      <c r="D10" s="32"/>
      <c r="E10" s="92">
        <f>+'XPTDAESTATAL 2015 '!R43</f>
        <v>2671617.9998000003</v>
      </c>
      <c r="F10" s="206">
        <v>172133.33</v>
      </c>
      <c r="G10" s="132">
        <v>290681.89</v>
      </c>
      <c r="H10" s="132">
        <v>229133.33</v>
      </c>
      <c r="I10" s="132">
        <v>406848.56</v>
      </c>
      <c r="J10" s="132">
        <v>325608.57</v>
      </c>
      <c r="K10" s="132">
        <v>225681.89</v>
      </c>
      <c r="L10" s="132">
        <v>127500</v>
      </c>
      <c r="M10" s="132">
        <v>156381.89000000001</v>
      </c>
      <c r="N10" s="132">
        <v>113333.33</v>
      </c>
      <c r="O10" s="132">
        <v>65381.89</v>
      </c>
      <c r="P10" s="132">
        <v>47500</v>
      </c>
      <c r="Q10" s="132">
        <v>511433.32</v>
      </c>
      <c r="R10" s="22">
        <f>SUM(F10:Q10)</f>
        <v>2671618</v>
      </c>
      <c r="S10" s="116"/>
      <c r="T10" s="116"/>
    </row>
    <row r="11" spans="1:21" s="29" customFormat="1" ht="18" customHeight="1" x14ac:dyDescent="0.15">
      <c r="A11" s="30"/>
      <c r="B11" s="31" t="s">
        <v>105</v>
      </c>
      <c r="C11" s="31"/>
      <c r="D11" s="32"/>
      <c r="E11" s="92">
        <f>+'XPTDAFEDERAL 2015'!R37</f>
        <v>2671618</v>
      </c>
      <c r="F11" s="206">
        <v>0</v>
      </c>
      <c r="G11" s="132">
        <v>20000</v>
      </c>
      <c r="H11" s="132">
        <v>238000</v>
      </c>
      <c r="I11" s="132">
        <v>310000</v>
      </c>
      <c r="J11" s="132">
        <v>100000</v>
      </c>
      <c r="K11" s="132">
        <v>51333</v>
      </c>
      <c r="L11" s="132">
        <v>602300</v>
      </c>
      <c r="M11" s="132">
        <v>271300</v>
      </c>
      <c r="N11" s="132">
        <v>289300</v>
      </c>
      <c r="O11" s="132">
        <v>151300</v>
      </c>
      <c r="P11" s="132">
        <v>151300</v>
      </c>
      <c r="Q11" s="132">
        <v>486785</v>
      </c>
      <c r="R11" s="22">
        <f>SUM(F11:Q11)</f>
        <v>2671618</v>
      </c>
      <c r="S11" s="115"/>
    </row>
    <row r="12" spans="1:21" s="29" customFormat="1" ht="18" customHeight="1" x14ac:dyDescent="0.15">
      <c r="A12" s="30"/>
      <c r="B12" s="31"/>
      <c r="C12" s="31"/>
      <c r="D12" s="32"/>
      <c r="E12" s="33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2"/>
    </row>
    <row r="13" spans="1:21" ht="18" customHeight="1" x14ac:dyDescent="0.2">
      <c r="A13" s="222"/>
      <c r="B13" s="223"/>
      <c r="C13" s="223"/>
      <c r="D13" s="224"/>
      <c r="E13" s="225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117"/>
    </row>
    <row r="14" spans="1:21" ht="18" customHeight="1" x14ac:dyDescent="0.2">
      <c r="A14" s="222"/>
      <c r="B14" s="223"/>
      <c r="C14" s="223"/>
      <c r="D14" s="224"/>
      <c r="E14" s="225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7"/>
    </row>
    <row r="15" spans="1:21" ht="18" customHeight="1" x14ac:dyDescent="0.2">
      <c r="A15" s="222"/>
      <c r="B15" s="223"/>
      <c r="C15" s="223"/>
      <c r="D15" s="224"/>
      <c r="E15" s="225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7"/>
    </row>
    <row r="16" spans="1:21" s="29" customFormat="1" ht="18" customHeight="1" x14ac:dyDescent="0.15">
      <c r="A16" s="26"/>
      <c r="B16" s="27"/>
      <c r="C16" s="27"/>
      <c r="D16" s="28" t="s">
        <v>106</v>
      </c>
      <c r="E16" s="21">
        <f>SUM(E9:E15)</f>
        <v>16663088.99972</v>
      </c>
      <c r="F16" s="21">
        <f>SUM(F9:F13)</f>
        <v>213800</v>
      </c>
      <c r="G16" s="21">
        <f t="shared" ref="G16:Q16" si="0">SUM(G9:G13)</f>
        <v>492348.56000000006</v>
      </c>
      <c r="H16" s="21">
        <f t="shared" si="0"/>
        <v>908800</v>
      </c>
      <c r="I16" s="21">
        <f t="shared" si="0"/>
        <v>1408515.23</v>
      </c>
      <c r="J16" s="21">
        <f t="shared" si="0"/>
        <v>1733672.3</v>
      </c>
      <c r="K16" s="21">
        <f t="shared" si="0"/>
        <v>758681.56</v>
      </c>
      <c r="L16" s="21">
        <f t="shared" si="0"/>
        <v>1041466.6699999999</v>
      </c>
      <c r="M16" s="21">
        <f t="shared" si="0"/>
        <v>2202951.4900000002</v>
      </c>
      <c r="N16" s="21">
        <f t="shared" si="0"/>
        <v>1544300</v>
      </c>
      <c r="O16" s="21">
        <f t="shared" si="0"/>
        <v>258348.55</v>
      </c>
      <c r="P16" s="21">
        <f t="shared" si="0"/>
        <v>240466.66</v>
      </c>
      <c r="Q16" s="21">
        <f t="shared" si="0"/>
        <v>5859737.9800000004</v>
      </c>
      <c r="R16" s="21">
        <f>SUM(R9:R11)</f>
        <v>16663089</v>
      </c>
    </row>
    <row r="17" spans="1:21" ht="18" customHeight="1" x14ac:dyDescent="0.2">
      <c r="A17" s="13"/>
      <c r="B17" s="13"/>
      <c r="C17" s="13"/>
      <c r="D17" s="13"/>
      <c r="E17" s="13"/>
      <c r="F17" s="118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18"/>
      <c r="R17" s="134"/>
      <c r="S17" s="13"/>
      <c r="T17" s="13"/>
      <c r="U17" s="13"/>
    </row>
    <row r="18" spans="1:21" ht="18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18"/>
      <c r="O18" s="13"/>
      <c r="P18" s="13"/>
      <c r="Q18" s="13"/>
      <c r="R18" s="13"/>
      <c r="S18" s="13"/>
      <c r="T18" s="13"/>
      <c r="U18" s="13"/>
    </row>
    <row r="19" spans="1:21" ht="18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8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8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78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8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8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8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8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8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8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8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8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8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8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8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8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8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8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8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8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8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8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8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8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8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8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8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8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8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8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</sheetData>
  <mergeCells count="5">
    <mergeCell ref="A1:P1"/>
    <mergeCell ref="A2:P2"/>
    <mergeCell ref="A3:P3"/>
    <mergeCell ref="C4:F5"/>
    <mergeCell ref="G4:K6"/>
  </mergeCells>
  <printOptions gridLinesSet="0"/>
  <pageMargins left="0.62992125984251968" right="0.19685039370078741" top="0.31496062992125984" bottom="0.27559055118110237" header="0.15748031496062992" footer="0.19685039370078741"/>
  <pageSetup scale="80" fitToHeight="2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U69"/>
  <sheetViews>
    <sheetView showGridLines="0" zoomScale="115" zoomScaleNormal="115" workbookViewId="0">
      <pane xSplit="4" ySplit="3" topLeftCell="E17" activePane="bottomRight" state="frozen"/>
      <selection pane="topRight" activeCell="E1" sqref="E1"/>
      <selection pane="bottomLeft" activeCell="A4" sqref="A4"/>
      <selection pane="bottomRight" activeCell="D18" sqref="D18"/>
    </sheetView>
  </sheetViews>
  <sheetFormatPr baseColWidth="10" defaultColWidth="12" defaultRowHeight="12.75" x14ac:dyDescent="0.2"/>
  <cols>
    <col min="1" max="1" width="16.5" style="41" customWidth="1"/>
    <col min="2" max="2" width="27.1640625" style="39" customWidth="1"/>
    <col min="3" max="3" width="12.83203125" style="95" customWidth="1"/>
    <col min="4" max="4" width="16.5" style="43" customWidth="1"/>
    <col min="5" max="5" width="8.83203125" style="52" customWidth="1"/>
    <col min="6" max="6" width="8.83203125" style="40" customWidth="1"/>
    <col min="7" max="16" width="8.83203125" style="41" customWidth="1"/>
    <col min="17" max="17" width="12" style="41"/>
    <col min="18" max="18" width="16.5" style="41" customWidth="1"/>
    <col min="19" max="19" width="17.33203125" style="41" hidden="1" customWidth="1"/>
    <col min="20" max="20" width="16.6640625" style="41" bestFit="1" customWidth="1"/>
    <col min="21" max="16384" width="12" style="41"/>
  </cols>
  <sheetData>
    <row r="1" spans="1:21" x14ac:dyDescent="0.2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63"/>
    </row>
    <row r="2" spans="1:21" x14ac:dyDescent="0.2">
      <c r="A2" s="247" t="s">
        <v>107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63"/>
    </row>
    <row r="3" spans="1:21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63"/>
    </row>
    <row r="4" spans="1:21" x14ac:dyDescent="0.2">
      <c r="A4" s="8"/>
      <c r="B4" s="8"/>
      <c r="C4" s="228"/>
      <c r="D4" s="63"/>
      <c r="E4" s="8"/>
      <c r="F4" s="8"/>
      <c r="G4" s="8"/>
      <c r="H4" s="8"/>
      <c r="I4" s="8"/>
      <c r="J4" s="8"/>
      <c r="K4" s="8"/>
      <c r="L4" s="8"/>
      <c r="M4" s="64"/>
      <c r="N4" s="2"/>
      <c r="O4" s="2"/>
      <c r="P4" s="2"/>
      <c r="Q4" s="2"/>
      <c r="R4" s="63"/>
    </row>
    <row r="5" spans="1:21" ht="15.75" x14ac:dyDescent="0.2">
      <c r="A5" s="75"/>
      <c r="B5" s="65" t="s">
        <v>108</v>
      </c>
      <c r="C5" s="229"/>
      <c r="D5" s="256" t="s">
        <v>109</v>
      </c>
      <c r="E5" s="256"/>
      <c r="F5" s="256"/>
      <c r="G5" s="256"/>
      <c r="H5" s="256"/>
      <c r="I5" s="256"/>
      <c r="J5" s="66"/>
      <c r="K5" s="4"/>
      <c r="L5" s="6"/>
      <c r="M5" s="64"/>
      <c r="N5" s="257"/>
      <c r="O5" s="257"/>
      <c r="P5" s="257"/>
      <c r="Q5" s="257"/>
      <c r="R5" s="25"/>
    </row>
    <row r="6" spans="1:21" ht="21.75" thickBot="1" x14ac:dyDescent="0.3">
      <c r="A6" s="9"/>
      <c r="B6" s="42" t="s">
        <v>110</v>
      </c>
      <c r="C6" s="230"/>
      <c r="D6" s="254" t="s">
        <v>111</v>
      </c>
      <c r="E6" s="254"/>
      <c r="F6" s="254"/>
      <c r="G6" s="254"/>
      <c r="H6" s="254"/>
      <c r="I6" s="254"/>
      <c r="J6" s="253"/>
      <c r="K6" s="253"/>
      <c r="L6" s="253"/>
      <c r="M6" s="67" t="s">
        <v>112</v>
      </c>
      <c r="N6" s="67"/>
      <c r="O6" s="67"/>
      <c r="P6" s="67"/>
      <c r="Q6" s="68"/>
      <c r="R6" s="62"/>
    </row>
    <row r="7" spans="1:21" ht="22.5" customHeight="1" x14ac:dyDescent="0.2">
      <c r="A7" s="262" t="s">
        <v>113</v>
      </c>
      <c r="B7" s="258" t="s">
        <v>114</v>
      </c>
      <c r="C7" s="258" t="s">
        <v>115</v>
      </c>
      <c r="D7" s="260" t="s">
        <v>116</v>
      </c>
      <c r="E7" s="264" t="s">
        <v>117</v>
      </c>
      <c r="F7" s="265"/>
      <c r="G7" s="265"/>
      <c r="H7" s="265"/>
      <c r="I7" s="265"/>
      <c r="J7" s="265"/>
      <c r="K7" s="265"/>
      <c r="L7" s="265"/>
      <c r="M7" s="265"/>
      <c r="N7" s="265"/>
      <c r="O7" s="264"/>
      <c r="P7" s="266"/>
      <c r="Q7" s="69" t="s">
        <v>118</v>
      </c>
      <c r="R7" s="70"/>
    </row>
    <row r="8" spans="1:21" ht="24" customHeight="1" thickBot="1" x14ac:dyDescent="0.25">
      <c r="A8" s="263"/>
      <c r="B8" s="259"/>
      <c r="C8" s="259"/>
      <c r="D8" s="261"/>
      <c r="E8" s="71" t="s">
        <v>13</v>
      </c>
      <c r="F8" s="72" t="s">
        <v>14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72" t="s">
        <v>24</v>
      </c>
      <c r="Q8" s="73" t="s">
        <v>119</v>
      </c>
      <c r="R8" s="74" t="s">
        <v>120</v>
      </c>
    </row>
    <row r="9" spans="1:21" s="37" customFormat="1" ht="18" customHeight="1" thickBot="1" x14ac:dyDescent="0.25">
      <c r="A9" s="82">
        <v>21700001</v>
      </c>
      <c r="B9" s="140" t="s">
        <v>31</v>
      </c>
      <c r="C9" s="113" t="s">
        <v>121</v>
      </c>
      <c r="D9" s="96">
        <v>100000</v>
      </c>
      <c r="E9" s="97"/>
      <c r="F9" s="97"/>
      <c r="G9" s="97">
        <v>1</v>
      </c>
      <c r="H9" s="97"/>
      <c r="I9" s="97"/>
      <c r="J9" s="97"/>
      <c r="K9" s="97"/>
      <c r="L9" s="97"/>
      <c r="M9" s="97"/>
      <c r="N9" s="97"/>
      <c r="O9" s="97"/>
      <c r="P9" s="97"/>
      <c r="Q9" s="98">
        <f>SUM(E9:P9)</f>
        <v>1</v>
      </c>
      <c r="R9" s="186">
        <f>+Q9*D9</f>
        <v>100000</v>
      </c>
      <c r="U9" s="141"/>
    </row>
    <row r="10" spans="1:21" s="150" customFormat="1" ht="13.5" thickBot="1" x14ac:dyDescent="0.25">
      <c r="A10" s="146">
        <v>25100001</v>
      </c>
      <c r="B10" s="147" t="s">
        <v>41</v>
      </c>
      <c r="C10" s="148" t="s">
        <v>121</v>
      </c>
      <c r="D10" s="183">
        <v>150000</v>
      </c>
      <c r="E10" s="149"/>
      <c r="F10" s="149"/>
      <c r="G10" s="149"/>
      <c r="H10" s="149"/>
      <c r="I10" s="149"/>
      <c r="J10" s="149"/>
      <c r="K10" s="149">
        <v>1</v>
      </c>
      <c r="L10" s="149"/>
      <c r="M10" s="149"/>
      <c r="N10" s="149"/>
      <c r="O10" s="149"/>
      <c r="P10" s="149"/>
      <c r="Q10" s="149">
        <f t="shared" ref="Q10:Q39" si="0">SUM(E10:P10)</f>
        <v>1</v>
      </c>
      <c r="R10" s="185">
        <f t="shared" ref="R10:R16" si="1">+Q10*D10</f>
        <v>150000</v>
      </c>
    </row>
    <row r="11" spans="1:21" s="150" customFormat="1" ht="13.5" thickBot="1" x14ac:dyDescent="0.25">
      <c r="A11" s="151">
        <v>27100001</v>
      </c>
      <c r="B11" s="152" t="s">
        <v>46</v>
      </c>
      <c r="C11" s="153" t="s">
        <v>121</v>
      </c>
      <c r="D11" s="93">
        <v>100000</v>
      </c>
      <c r="E11" s="154"/>
      <c r="F11" s="154">
        <v>1</v>
      </c>
      <c r="G11" s="154"/>
      <c r="H11" s="154"/>
      <c r="I11" s="154"/>
      <c r="J11" s="154"/>
      <c r="K11" s="154"/>
      <c r="L11" s="154">
        <v>1</v>
      </c>
      <c r="M11" s="154"/>
      <c r="N11" s="154"/>
      <c r="O11" s="154"/>
      <c r="P11" s="154"/>
      <c r="Q11" s="149">
        <f t="shared" si="0"/>
        <v>2</v>
      </c>
      <c r="R11" s="185">
        <f t="shared" si="1"/>
        <v>200000</v>
      </c>
      <c r="S11" s="150">
        <f>500000*0.15</f>
        <v>75000</v>
      </c>
    </row>
    <row r="12" spans="1:21" s="37" customFormat="1" ht="27" customHeight="1" thickBot="1" x14ac:dyDescent="0.25">
      <c r="A12" s="82">
        <v>27200001</v>
      </c>
      <c r="B12" s="140" t="s">
        <v>47</v>
      </c>
      <c r="C12" s="113" t="s">
        <v>121</v>
      </c>
      <c r="D12" s="96">
        <v>10000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>
        <v>1</v>
      </c>
      <c r="Q12" s="98">
        <f>SUM(E12:P12)</f>
        <v>1</v>
      </c>
      <c r="R12" s="186">
        <f>+Q12*D12</f>
        <v>10000</v>
      </c>
      <c r="U12" s="141"/>
    </row>
    <row r="13" spans="1:21" s="150" customFormat="1" ht="18.75" thickBot="1" x14ac:dyDescent="0.25">
      <c r="A13" s="151">
        <v>29900001</v>
      </c>
      <c r="B13" s="152" t="s">
        <v>53</v>
      </c>
      <c r="C13" s="153" t="s">
        <v>121</v>
      </c>
      <c r="D13" s="93">
        <v>41666.666660000003</v>
      </c>
      <c r="E13" s="154">
        <v>1</v>
      </c>
      <c r="F13" s="154">
        <v>1</v>
      </c>
      <c r="G13" s="154">
        <v>1</v>
      </c>
      <c r="H13" s="154">
        <v>1</v>
      </c>
      <c r="I13" s="154">
        <v>1</v>
      </c>
      <c r="J13" s="154">
        <v>1</v>
      </c>
      <c r="K13" s="154">
        <v>1</v>
      </c>
      <c r="L13" s="154">
        <v>1</v>
      </c>
      <c r="M13" s="154">
        <v>1</v>
      </c>
      <c r="N13" s="154">
        <v>1</v>
      </c>
      <c r="O13" s="154">
        <v>1</v>
      </c>
      <c r="P13" s="154">
        <v>1</v>
      </c>
      <c r="Q13" s="149">
        <f t="shared" si="0"/>
        <v>12</v>
      </c>
      <c r="R13" s="185">
        <f t="shared" si="1"/>
        <v>499999.99992000003</v>
      </c>
      <c r="S13" s="150">
        <f>80000*0.15</f>
        <v>12000</v>
      </c>
    </row>
    <row r="14" spans="1:21" s="150" customFormat="1" ht="24" customHeight="1" thickBot="1" x14ac:dyDescent="0.25">
      <c r="A14" s="151">
        <v>33100001</v>
      </c>
      <c r="B14" s="152" t="s">
        <v>61</v>
      </c>
      <c r="C14" s="153" t="s">
        <v>121</v>
      </c>
      <c r="D14" s="93">
        <v>100000</v>
      </c>
      <c r="E14" s="154"/>
      <c r="F14" s="154"/>
      <c r="G14" s="154">
        <v>1</v>
      </c>
      <c r="H14" s="154"/>
      <c r="I14" s="154"/>
      <c r="J14" s="154"/>
      <c r="K14" s="154"/>
      <c r="L14" s="154">
        <v>1</v>
      </c>
      <c r="M14" s="154"/>
      <c r="N14" s="154"/>
      <c r="O14" s="154"/>
      <c r="P14" s="154"/>
      <c r="Q14" s="149">
        <f t="shared" si="0"/>
        <v>2</v>
      </c>
      <c r="R14" s="185">
        <f t="shared" si="1"/>
        <v>200000</v>
      </c>
      <c r="S14" s="150">
        <f>200000*0.15</f>
        <v>30000</v>
      </c>
    </row>
    <row r="15" spans="1:21" s="37" customFormat="1" ht="18" customHeight="1" thickBot="1" x14ac:dyDescent="0.25">
      <c r="A15" s="82">
        <v>34500001</v>
      </c>
      <c r="B15" s="140" t="s">
        <v>65</v>
      </c>
      <c r="C15" s="113" t="s">
        <v>122</v>
      </c>
      <c r="D15" s="96">
        <v>150000</v>
      </c>
      <c r="E15" s="97"/>
      <c r="F15" s="97"/>
      <c r="G15" s="97"/>
      <c r="H15" s="97">
        <v>1</v>
      </c>
      <c r="I15" s="97"/>
      <c r="J15" s="97"/>
      <c r="K15" s="97"/>
      <c r="L15" s="97"/>
      <c r="M15" s="97">
        <v>1</v>
      </c>
      <c r="N15" s="97"/>
      <c r="O15" s="97"/>
      <c r="P15" s="97"/>
      <c r="Q15" s="98">
        <f>SUM(E15:P15)</f>
        <v>2</v>
      </c>
      <c r="R15" s="186">
        <f>+Q15*D15</f>
        <v>300000</v>
      </c>
      <c r="U15" s="141"/>
    </row>
    <row r="16" spans="1:21" s="150" customFormat="1" ht="33" customHeight="1" thickBot="1" x14ac:dyDescent="0.25">
      <c r="A16" s="151">
        <v>35100001</v>
      </c>
      <c r="B16" s="152" t="s">
        <v>67</v>
      </c>
      <c r="C16" s="153" t="s">
        <v>121</v>
      </c>
      <c r="D16" s="93">
        <f>2680000+1893928.11-879075.11</f>
        <v>3694853.0000000005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>
        <v>1</v>
      </c>
      <c r="Q16" s="149">
        <f t="shared" si="0"/>
        <v>1</v>
      </c>
      <c r="R16" s="185">
        <f t="shared" si="1"/>
        <v>3694853.0000000005</v>
      </c>
      <c r="S16" s="150">
        <f>2319086*0.15</f>
        <v>347862.89999999997</v>
      </c>
    </row>
    <row r="17" spans="1:19" s="150" customFormat="1" ht="24" customHeight="1" thickBot="1" x14ac:dyDescent="0.25">
      <c r="A17" s="151">
        <v>35900001</v>
      </c>
      <c r="B17" s="152" t="s">
        <v>73</v>
      </c>
      <c r="C17" s="153" t="s">
        <v>121</v>
      </c>
      <c r="D17" s="93">
        <v>40000</v>
      </c>
      <c r="E17" s="154"/>
      <c r="F17" s="154">
        <v>1</v>
      </c>
      <c r="G17" s="154"/>
      <c r="H17" s="154"/>
      <c r="I17" s="154"/>
      <c r="J17" s="154"/>
      <c r="K17" s="154"/>
      <c r="L17" s="154"/>
      <c r="M17" s="154"/>
      <c r="N17" s="154"/>
      <c r="O17" s="154"/>
      <c r="P17" s="154">
        <v>1</v>
      </c>
      <c r="Q17" s="149">
        <f t="shared" si="0"/>
        <v>2</v>
      </c>
      <c r="R17" s="185">
        <f t="shared" ref="R17:R39" si="2">+Q17*D17</f>
        <v>80000</v>
      </c>
    </row>
    <row r="18" spans="1:19" s="150" customFormat="1" ht="24" customHeight="1" thickBot="1" x14ac:dyDescent="0.25">
      <c r="A18" s="151">
        <v>36100003</v>
      </c>
      <c r="B18" s="152" t="s">
        <v>74</v>
      </c>
      <c r="C18" s="153" t="s">
        <v>121</v>
      </c>
      <c r="D18" s="93">
        <v>593602.93999999994</v>
      </c>
      <c r="E18" s="154"/>
      <c r="F18" s="154"/>
      <c r="G18" s="154"/>
      <c r="H18" s="154"/>
      <c r="I18" s="154"/>
      <c r="J18" s="154"/>
      <c r="K18" s="154"/>
      <c r="L18" s="154">
        <v>1</v>
      </c>
      <c r="M18" s="154"/>
      <c r="N18" s="154"/>
      <c r="O18" s="154"/>
      <c r="P18" s="154"/>
      <c r="Q18" s="149">
        <f t="shared" si="0"/>
        <v>1</v>
      </c>
      <c r="R18" s="185">
        <f t="shared" si="2"/>
        <v>593602.93999999994</v>
      </c>
    </row>
    <row r="19" spans="1:19" s="150" customFormat="1" ht="24" customHeight="1" thickBot="1" x14ac:dyDescent="0.25">
      <c r="A19" s="151">
        <v>38200001</v>
      </c>
      <c r="B19" s="152" t="s">
        <v>76</v>
      </c>
      <c r="C19" s="153" t="s">
        <v>123</v>
      </c>
      <c r="D19" s="93">
        <v>300000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>
        <v>1</v>
      </c>
      <c r="Q19" s="149">
        <f t="shared" si="0"/>
        <v>1</v>
      </c>
      <c r="R19" s="185">
        <f t="shared" si="2"/>
        <v>300000</v>
      </c>
    </row>
    <row r="20" spans="1:19" s="150" customFormat="1" ht="24" customHeight="1" thickBot="1" x14ac:dyDescent="0.25">
      <c r="A20" s="151">
        <v>38200002</v>
      </c>
      <c r="B20" s="152" t="s">
        <v>77</v>
      </c>
      <c r="C20" s="153" t="s">
        <v>123</v>
      </c>
      <c r="D20" s="93">
        <v>300000</v>
      </c>
      <c r="E20" s="154"/>
      <c r="F20" s="154"/>
      <c r="G20" s="154">
        <v>1</v>
      </c>
      <c r="H20" s="154"/>
      <c r="I20" s="154"/>
      <c r="J20" s="154"/>
      <c r="K20" s="154"/>
      <c r="L20" s="154"/>
      <c r="M20" s="154">
        <v>1</v>
      </c>
      <c r="N20" s="154"/>
      <c r="O20" s="154"/>
      <c r="P20" s="154"/>
      <c r="Q20" s="149">
        <f t="shared" si="0"/>
        <v>2</v>
      </c>
      <c r="R20" s="185">
        <f t="shared" si="2"/>
        <v>600000</v>
      </c>
    </row>
    <row r="21" spans="1:19" s="150" customFormat="1" ht="24" customHeight="1" thickBot="1" x14ac:dyDescent="0.25">
      <c r="A21" s="151">
        <v>39200001</v>
      </c>
      <c r="B21" s="152" t="s">
        <v>124</v>
      </c>
      <c r="C21" s="153" t="s">
        <v>125</v>
      </c>
      <c r="D21" s="93">
        <v>500000</v>
      </c>
      <c r="E21" s="154"/>
      <c r="F21" s="154"/>
      <c r="G21" s="154"/>
      <c r="H21" s="154"/>
      <c r="I21" s="154">
        <v>1</v>
      </c>
      <c r="J21" s="154"/>
      <c r="K21" s="154"/>
      <c r="L21" s="154"/>
      <c r="M21" s="154"/>
      <c r="N21" s="154"/>
      <c r="O21" s="154"/>
      <c r="P21" s="154"/>
      <c r="Q21" s="149">
        <f t="shared" si="0"/>
        <v>1</v>
      </c>
      <c r="R21" s="185">
        <f t="shared" si="2"/>
        <v>500000</v>
      </c>
    </row>
    <row r="22" spans="1:19" s="150" customFormat="1" ht="24" customHeight="1" thickBot="1" x14ac:dyDescent="0.25">
      <c r="A22" s="151">
        <v>44400001</v>
      </c>
      <c r="B22" s="152" t="s">
        <v>79</v>
      </c>
      <c r="C22" s="153" t="s">
        <v>125</v>
      </c>
      <c r="D22" s="93">
        <v>226397.06</v>
      </c>
      <c r="E22" s="154"/>
      <c r="F22" s="154"/>
      <c r="G22" s="154"/>
      <c r="H22" s="154"/>
      <c r="I22" s="154">
        <v>1</v>
      </c>
      <c r="J22" s="154"/>
      <c r="K22" s="154"/>
      <c r="L22" s="154"/>
      <c r="M22" s="154"/>
      <c r="N22" s="154"/>
      <c r="O22" s="154"/>
      <c r="P22" s="154"/>
      <c r="Q22" s="149">
        <f t="shared" si="0"/>
        <v>1</v>
      </c>
      <c r="R22" s="185">
        <f t="shared" si="2"/>
        <v>226397.06</v>
      </c>
    </row>
    <row r="23" spans="1:19" s="150" customFormat="1" ht="24" customHeight="1" thickBot="1" x14ac:dyDescent="0.25">
      <c r="A23" s="151">
        <v>51100001</v>
      </c>
      <c r="B23" s="140" t="s">
        <v>80</v>
      </c>
      <c r="C23" s="153" t="s">
        <v>121</v>
      </c>
      <c r="D23" s="93">
        <v>400000</v>
      </c>
      <c r="E23" s="154"/>
      <c r="F23" s="154"/>
      <c r="G23" s="154"/>
      <c r="H23" s="154"/>
      <c r="I23" s="154"/>
      <c r="J23" s="154"/>
      <c r="K23" s="154"/>
      <c r="L23" s="154">
        <v>1</v>
      </c>
      <c r="M23" s="154"/>
      <c r="N23" s="154"/>
      <c r="O23" s="154"/>
      <c r="P23" s="154"/>
      <c r="Q23" s="149">
        <f t="shared" si="0"/>
        <v>1</v>
      </c>
      <c r="R23" s="185">
        <f t="shared" si="2"/>
        <v>400000</v>
      </c>
      <c r="S23" s="150">
        <f>992*0.15</f>
        <v>148.79999999999998</v>
      </c>
    </row>
    <row r="24" spans="1:19" s="150" customFormat="1" ht="24" customHeight="1" thickBot="1" x14ac:dyDescent="0.25">
      <c r="A24" s="151">
        <v>51200001</v>
      </c>
      <c r="B24" s="152" t="s">
        <v>81</v>
      </c>
      <c r="C24" s="153" t="s">
        <v>121</v>
      </c>
      <c r="D24" s="93">
        <v>120000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>
        <v>1</v>
      </c>
      <c r="Q24" s="149">
        <f t="shared" si="0"/>
        <v>1</v>
      </c>
      <c r="R24" s="185">
        <f t="shared" si="2"/>
        <v>120000</v>
      </c>
      <c r="S24" s="150">
        <v>22500</v>
      </c>
    </row>
    <row r="25" spans="1:19" s="150" customFormat="1" ht="24" customHeight="1" thickBot="1" x14ac:dyDescent="0.25">
      <c r="A25" s="151">
        <v>51500001</v>
      </c>
      <c r="B25" s="152" t="s">
        <v>126</v>
      </c>
      <c r="C25" s="153" t="s">
        <v>121</v>
      </c>
      <c r="D25" s="93">
        <v>600000</v>
      </c>
      <c r="E25" s="154"/>
      <c r="F25" s="154"/>
      <c r="G25" s="154"/>
      <c r="H25" s="154"/>
      <c r="I25" s="154"/>
      <c r="J25" s="154"/>
      <c r="K25" s="154"/>
      <c r="L25" s="154">
        <v>1</v>
      </c>
      <c r="M25" s="154"/>
      <c r="N25" s="154"/>
      <c r="O25" s="154"/>
      <c r="P25" s="154"/>
      <c r="Q25" s="149">
        <f t="shared" si="0"/>
        <v>1</v>
      </c>
      <c r="R25" s="185">
        <f t="shared" si="2"/>
        <v>600000</v>
      </c>
      <c r="S25" s="150">
        <v>2250</v>
      </c>
    </row>
    <row r="26" spans="1:19" s="150" customFormat="1" ht="24" customHeight="1" thickBot="1" x14ac:dyDescent="0.25">
      <c r="A26" s="151">
        <v>51900001</v>
      </c>
      <c r="B26" s="152" t="s">
        <v>83</v>
      </c>
      <c r="C26" s="153" t="s">
        <v>121</v>
      </c>
      <c r="D26" s="93">
        <v>90000</v>
      </c>
      <c r="E26" s="154"/>
      <c r="F26" s="154"/>
      <c r="G26" s="154"/>
      <c r="H26" s="154"/>
      <c r="I26" s="154"/>
      <c r="J26" s="154"/>
      <c r="K26" s="154"/>
      <c r="L26" s="154"/>
      <c r="M26" s="154">
        <v>1</v>
      </c>
      <c r="N26" s="154"/>
      <c r="O26" s="154"/>
      <c r="P26" s="154"/>
      <c r="Q26" s="149">
        <f t="shared" si="0"/>
        <v>1</v>
      </c>
      <c r="R26" s="185">
        <f t="shared" si="2"/>
        <v>90000</v>
      </c>
      <c r="S26" s="150">
        <v>15000</v>
      </c>
    </row>
    <row r="27" spans="1:19" s="150" customFormat="1" ht="24" customHeight="1" thickBot="1" x14ac:dyDescent="0.25">
      <c r="A27" s="151">
        <v>52100001</v>
      </c>
      <c r="B27" s="152" t="s">
        <v>127</v>
      </c>
      <c r="C27" s="153" t="s">
        <v>121</v>
      </c>
      <c r="D27" s="93">
        <v>60000</v>
      </c>
      <c r="E27" s="154"/>
      <c r="F27" s="154"/>
      <c r="G27" s="154"/>
      <c r="H27" s="154"/>
      <c r="I27" s="154">
        <v>1</v>
      </c>
      <c r="J27" s="154"/>
      <c r="K27" s="154"/>
      <c r="L27" s="154"/>
      <c r="M27" s="154">
        <v>1</v>
      </c>
      <c r="N27" s="154"/>
      <c r="O27" s="154"/>
      <c r="P27" s="154">
        <v>1</v>
      </c>
      <c r="Q27" s="149">
        <f t="shared" si="0"/>
        <v>3</v>
      </c>
      <c r="R27" s="185">
        <f t="shared" si="2"/>
        <v>180000</v>
      </c>
    </row>
    <row r="28" spans="1:19" s="150" customFormat="1" ht="24" customHeight="1" thickBot="1" x14ac:dyDescent="0.25">
      <c r="A28" s="151">
        <v>52300001</v>
      </c>
      <c r="B28" s="152" t="s">
        <v>85</v>
      </c>
      <c r="C28" s="153" t="s">
        <v>121</v>
      </c>
      <c r="D28" s="93">
        <v>15000</v>
      </c>
      <c r="E28" s="154"/>
      <c r="F28" s="154"/>
      <c r="G28" s="154"/>
      <c r="H28" s="154"/>
      <c r="I28" s="154">
        <v>2</v>
      </c>
      <c r="J28" s="154"/>
      <c r="K28" s="154"/>
      <c r="L28" s="154"/>
      <c r="M28" s="154"/>
      <c r="N28" s="154"/>
      <c r="O28" s="154"/>
      <c r="P28" s="154"/>
      <c r="Q28" s="149">
        <f t="shared" si="0"/>
        <v>2</v>
      </c>
      <c r="R28" s="185">
        <f>+Q28*D28</f>
        <v>30000</v>
      </c>
      <c r="S28" s="150">
        <v>10500</v>
      </c>
    </row>
    <row r="29" spans="1:19" s="150" customFormat="1" ht="24" customHeight="1" thickBot="1" x14ac:dyDescent="0.25">
      <c r="A29" s="151">
        <v>52900002</v>
      </c>
      <c r="B29" s="152" t="s">
        <v>86</v>
      </c>
      <c r="C29" s="153" t="s">
        <v>121</v>
      </c>
      <c r="D29" s="93">
        <v>150000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>
        <v>1</v>
      </c>
      <c r="Q29" s="149">
        <f t="shared" si="0"/>
        <v>1</v>
      </c>
      <c r="R29" s="185">
        <f t="shared" si="2"/>
        <v>150000</v>
      </c>
      <c r="S29" s="150">
        <v>22500</v>
      </c>
    </row>
    <row r="30" spans="1:19" s="150" customFormat="1" ht="24" customHeight="1" thickBot="1" x14ac:dyDescent="0.25">
      <c r="A30" s="151">
        <v>52900003</v>
      </c>
      <c r="B30" s="140" t="s">
        <v>87</v>
      </c>
      <c r="C30" s="153" t="s">
        <v>121</v>
      </c>
      <c r="D30" s="93">
        <v>500000</v>
      </c>
      <c r="E30" s="154"/>
      <c r="F30" s="154"/>
      <c r="G30" s="154"/>
      <c r="H30" s="154">
        <v>1</v>
      </c>
      <c r="I30" s="154"/>
      <c r="J30" s="154"/>
      <c r="K30" s="154"/>
      <c r="L30" s="154"/>
      <c r="M30" s="154">
        <v>1</v>
      </c>
      <c r="N30" s="154"/>
      <c r="O30" s="154"/>
      <c r="P30" s="154"/>
      <c r="Q30" s="149">
        <f t="shared" si="0"/>
        <v>2</v>
      </c>
      <c r="R30" s="185">
        <f t="shared" si="2"/>
        <v>1000000</v>
      </c>
      <c r="S30" s="150">
        <v>127.5</v>
      </c>
    </row>
    <row r="31" spans="1:19" s="150" customFormat="1" ht="24" customHeight="1" thickBot="1" x14ac:dyDescent="0.25">
      <c r="A31" s="151">
        <v>53100001</v>
      </c>
      <c r="B31" s="140" t="s">
        <v>88</v>
      </c>
      <c r="C31" s="153" t="s">
        <v>121</v>
      </c>
      <c r="D31" s="93">
        <v>90000</v>
      </c>
      <c r="E31" s="154"/>
      <c r="F31" s="154"/>
      <c r="G31" s="154"/>
      <c r="H31" s="154"/>
      <c r="I31" s="154"/>
      <c r="J31" s="154"/>
      <c r="K31" s="154">
        <v>1</v>
      </c>
      <c r="L31" s="154"/>
      <c r="M31" s="154"/>
      <c r="N31" s="154"/>
      <c r="O31" s="154"/>
      <c r="P31" s="154"/>
      <c r="Q31" s="149">
        <f t="shared" si="0"/>
        <v>1</v>
      </c>
      <c r="R31" s="185">
        <f t="shared" si="2"/>
        <v>90000</v>
      </c>
    </row>
    <row r="32" spans="1:19" s="150" customFormat="1" ht="24" customHeight="1" thickBot="1" x14ac:dyDescent="0.25">
      <c r="A32" s="151">
        <v>54100003</v>
      </c>
      <c r="B32" s="152" t="s">
        <v>89</v>
      </c>
      <c r="C32" s="153" t="s">
        <v>128</v>
      </c>
      <c r="D32" s="93">
        <v>450000</v>
      </c>
      <c r="E32" s="154"/>
      <c r="F32" s="154"/>
      <c r="G32" s="154"/>
      <c r="H32" s="154"/>
      <c r="I32" s="154">
        <v>1</v>
      </c>
      <c r="J32" s="154"/>
      <c r="K32" s="154"/>
      <c r="L32" s="154"/>
      <c r="M32" s="154"/>
      <c r="N32" s="154"/>
      <c r="O32" s="154"/>
      <c r="P32" s="154"/>
      <c r="Q32" s="149">
        <f t="shared" si="0"/>
        <v>1</v>
      </c>
      <c r="R32" s="185">
        <f t="shared" si="2"/>
        <v>450000</v>
      </c>
      <c r="S32" s="155">
        <v>52500</v>
      </c>
    </row>
    <row r="33" spans="1:21" s="150" customFormat="1" ht="42.75" customHeight="1" thickBot="1" x14ac:dyDescent="0.25">
      <c r="A33" s="151">
        <v>56200002</v>
      </c>
      <c r="B33" s="140" t="s">
        <v>90</v>
      </c>
      <c r="C33" s="153" t="s">
        <v>129</v>
      </c>
      <c r="D33" s="93">
        <v>35000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>
        <v>1</v>
      </c>
      <c r="Q33" s="149">
        <f t="shared" si="0"/>
        <v>1</v>
      </c>
      <c r="R33" s="185">
        <f t="shared" si="2"/>
        <v>35000</v>
      </c>
      <c r="S33" s="150">
        <v>6000</v>
      </c>
    </row>
    <row r="34" spans="1:21" s="150" customFormat="1" ht="36.75" thickBot="1" x14ac:dyDescent="0.25">
      <c r="A34" s="151">
        <v>56400001</v>
      </c>
      <c r="B34" s="152" t="s">
        <v>130</v>
      </c>
      <c r="C34" s="153" t="s">
        <v>129</v>
      </c>
      <c r="D34" s="93">
        <v>22000</v>
      </c>
      <c r="E34" s="154"/>
      <c r="F34" s="154"/>
      <c r="G34" s="154"/>
      <c r="H34" s="154"/>
      <c r="I34" s="154"/>
      <c r="J34" s="154">
        <v>20</v>
      </c>
      <c r="K34" s="154"/>
      <c r="L34" s="154"/>
      <c r="M34" s="154"/>
      <c r="N34" s="154"/>
      <c r="O34" s="154"/>
      <c r="P34" s="154"/>
      <c r="Q34" s="149">
        <f t="shared" si="0"/>
        <v>20</v>
      </c>
      <c r="R34" s="185">
        <f t="shared" si="2"/>
        <v>440000</v>
      </c>
      <c r="S34" s="150">
        <v>3000</v>
      </c>
    </row>
    <row r="35" spans="1:21" s="150" customFormat="1" ht="24.75" customHeight="1" thickBot="1" x14ac:dyDescent="0.25">
      <c r="A35" s="151">
        <v>56600001</v>
      </c>
      <c r="B35" s="152" t="s">
        <v>92</v>
      </c>
      <c r="C35" s="153" t="s">
        <v>121</v>
      </c>
      <c r="D35" s="93">
        <v>40000</v>
      </c>
      <c r="E35" s="154"/>
      <c r="F35" s="154"/>
      <c r="G35" s="154"/>
      <c r="H35" s="154"/>
      <c r="I35" s="154"/>
      <c r="J35" s="154"/>
      <c r="K35" s="154"/>
      <c r="L35" s="154">
        <v>1</v>
      </c>
      <c r="M35" s="154"/>
      <c r="N35" s="154"/>
      <c r="O35" s="154"/>
      <c r="P35" s="154"/>
      <c r="Q35" s="149">
        <f t="shared" si="0"/>
        <v>1</v>
      </c>
      <c r="R35" s="185">
        <f t="shared" si="2"/>
        <v>40000</v>
      </c>
      <c r="S35" s="150">
        <v>22500</v>
      </c>
    </row>
    <row r="36" spans="1:21" s="150" customFormat="1" ht="24.75" customHeight="1" thickBot="1" x14ac:dyDescent="0.25">
      <c r="A36" s="151">
        <v>56700001</v>
      </c>
      <c r="B36" s="152" t="s">
        <v>93</v>
      </c>
      <c r="C36" s="153" t="s">
        <v>129</v>
      </c>
      <c r="D36" s="93">
        <v>6000</v>
      </c>
      <c r="E36" s="154"/>
      <c r="F36" s="154"/>
      <c r="G36" s="154"/>
      <c r="H36" s="154"/>
      <c r="I36" s="154"/>
      <c r="J36" s="154"/>
      <c r="K36" s="154">
        <v>5</v>
      </c>
      <c r="L36" s="154"/>
      <c r="M36" s="154"/>
      <c r="N36" s="154"/>
      <c r="O36" s="154"/>
      <c r="P36" s="154"/>
      <c r="Q36" s="149">
        <f t="shared" si="0"/>
        <v>5</v>
      </c>
      <c r="R36" s="185">
        <f>+D36*Q36</f>
        <v>30000</v>
      </c>
    </row>
    <row r="37" spans="1:21" s="150" customFormat="1" ht="24.75" customHeight="1" thickBot="1" x14ac:dyDescent="0.25">
      <c r="A37" s="151">
        <v>56700002</v>
      </c>
      <c r="B37" s="152" t="s">
        <v>94</v>
      </c>
      <c r="C37" s="153" t="s">
        <v>121</v>
      </c>
      <c r="D37" s="93">
        <v>20000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>
        <v>1</v>
      </c>
      <c r="Q37" s="149">
        <f t="shared" si="0"/>
        <v>1</v>
      </c>
      <c r="R37" s="185">
        <f>+D37*Q37</f>
        <v>20000</v>
      </c>
    </row>
    <row r="38" spans="1:21" s="150" customFormat="1" ht="18.75" thickBot="1" x14ac:dyDescent="0.25">
      <c r="A38" s="151">
        <v>56900004</v>
      </c>
      <c r="B38" s="152" t="s">
        <v>131</v>
      </c>
      <c r="C38" s="153" t="s">
        <v>121</v>
      </c>
      <c r="D38" s="93">
        <v>100000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>
        <v>1</v>
      </c>
      <c r="Q38" s="149">
        <f t="shared" si="0"/>
        <v>1</v>
      </c>
      <c r="R38" s="185">
        <f t="shared" si="2"/>
        <v>100000</v>
      </c>
      <c r="S38" s="150">
        <v>22500</v>
      </c>
    </row>
    <row r="39" spans="1:21" s="150" customFormat="1" ht="25.5" customHeight="1" thickBot="1" x14ac:dyDescent="0.25">
      <c r="A39" s="156">
        <v>59700001</v>
      </c>
      <c r="B39" s="157" t="s">
        <v>96</v>
      </c>
      <c r="C39" s="158" t="s">
        <v>121</v>
      </c>
      <c r="D39" s="184">
        <v>90000</v>
      </c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>
        <v>1</v>
      </c>
      <c r="Q39" s="149">
        <f t="shared" si="0"/>
        <v>1</v>
      </c>
      <c r="R39" s="185">
        <f t="shared" si="2"/>
        <v>90000</v>
      </c>
      <c r="S39" s="150">
        <v>12000</v>
      </c>
    </row>
    <row r="40" spans="1:21" s="150" customFormat="1" ht="18" customHeight="1" thickBot="1" x14ac:dyDescent="0.25">
      <c r="A40" s="160"/>
      <c r="B40" s="161" t="s">
        <v>132</v>
      </c>
      <c r="C40" s="162"/>
      <c r="D40" s="163">
        <f>SUM(D10:D39)</f>
        <v>8994519.6666599996</v>
      </c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>SUM(R9:R39)</f>
        <v>11319852.999919999</v>
      </c>
      <c r="S40" s="166">
        <v>10269920</v>
      </c>
      <c r="T40" s="155"/>
      <c r="U40" s="155"/>
    </row>
    <row r="41" spans="1:21" ht="18" customHeight="1" x14ac:dyDescent="0.2">
      <c r="A41" s="44"/>
      <c r="B41" s="45"/>
      <c r="C41" s="94"/>
      <c r="D41" s="47"/>
      <c r="E41" s="51"/>
      <c r="F41" s="46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8"/>
    </row>
    <row r="42" spans="1:21" ht="18" customHeight="1" x14ac:dyDescent="0.2">
      <c r="A42" s="44"/>
      <c r="B42" s="45"/>
      <c r="C42" s="94"/>
      <c r="D42" s="47"/>
      <c r="E42" s="51"/>
      <c r="F42" s="46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8"/>
    </row>
    <row r="43" spans="1:21" ht="18" customHeight="1" x14ac:dyDescent="0.2">
      <c r="A43" s="189"/>
      <c r="B43" s="45"/>
      <c r="C43" s="94"/>
      <c r="D43" s="47"/>
      <c r="E43" s="51"/>
      <c r="F43" s="46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21" ht="18" customHeight="1" x14ac:dyDescent="0.2">
      <c r="A44" s="44"/>
      <c r="B44" s="45"/>
      <c r="C44" s="94"/>
      <c r="D44" s="47"/>
      <c r="E44" s="51"/>
      <c r="F44" s="46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8"/>
    </row>
    <row r="45" spans="1:21" ht="18" customHeight="1" x14ac:dyDescent="0.2">
      <c r="A45" s="44"/>
      <c r="B45" s="45"/>
      <c r="C45" s="94"/>
      <c r="D45" s="47"/>
      <c r="E45" s="51"/>
      <c r="F45" s="46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21" ht="18" customHeight="1" x14ac:dyDescent="0.2">
      <c r="A46" s="44"/>
      <c r="B46" s="45"/>
      <c r="C46" s="94"/>
      <c r="D46" s="47"/>
      <c r="E46" s="51"/>
      <c r="F46" s="46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21" ht="18" customHeight="1" x14ac:dyDescent="0.2">
      <c r="A47" s="44"/>
      <c r="B47" s="45"/>
      <c r="C47" s="94"/>
      <c r="D47" s="47"/>
      <c r="E47" s="51"/>
      <c r="F47" s="46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8"/>
    </row>
    <row r="48" spans="1:21" ht="18" customHeight="1" x14ac:dyDescent="0.2">
      <c r="A48" s="44"/>
      <c r="B48" s="45"/>
      <c r="C48" s="94"/>
      <c r="D48" s="47"/>
      <c r="E48" s="51"/>
      <c r="F48" s="46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ht="18" customHeight="1" x14ac:dyDescent="0.2">
      <c r="A49" s="44"/>
      <c r="B49" s="45"/>
      <c r="C49" s="94"/>
      <c r="D49" s="47"/>
      <c r="E49" s="51"/>
      <c r="F49" s="46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ht="18" customHeight="1" x14ac:dyDescent="0.2">
      <c r="A50" s="44"/>
      <c r="B50" s="45"/>
      <c r="C50" s="94"/>
      <c r="D50" s="47"/>
      <c r="E50" s="51"/>
      <c r="F50" s="46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18" ht="18" customHeight="1" x14ac:dyDescent="0.2">
      <c r="A51" s="44"/>
      <c r="B51" s="45"/>
      <c r="C51" s="94"/>
      <c r="D51" s="47"/>
      <c r="E51" s="51"/>
      <c r="F51" s="46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ht="18" customHeight="1" x14ac:dyDescent="0.2">
      <c r="A52" s="44"/>
      <c r="B52" s="45"/>
      <c r="C52" s="94"/>
      <c r="D52" s="47"/>
      <c r="E52" s="51"/>
      <c r="F52" s="46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18" ht="18" customHeight="1" x14ac:dyDescent="0.2">
      <c r="A53" s="44"/>
      <c r="B53" s="45"/>
      <c r="C53" s="94"/>
      <c r="D53" s="47"/>
      <c r="E53" s="51"/>
      <c r="F53" s="46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18" ht="18" customHeight="1" x14ac:dyDescent="0.2">
      <c r="A54" s="44"/>
      <c r="B54" s="45"/>
      <c r="C54" s="94"/>
      <c r="D54" s="47"/>
      <c r="E54" s="51"/>
      <c r="F54" s="46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1:18" ht="18" customHeight="1" x14ac:dyDescent="0.2">
      <c r="A55" s="44"/>
      <c r="B55" s="45"/>
      <c r="C55" s="94"/>
      <c r="D55" s="47"/>
      <c r="E55" s="51"/>
      <c r="F55" s="46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1:18" ht="18" customHeight="1" x14ac:dyDescent="0.2">
      <c r="A56" s="44"/>
      <c r="B56" s="45"/>
      <c r="C56" s="94"/>
      <c r="D56" s="47"/>
      <c r="E56" s="51"/>
      <c r="F56" s="46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18" ht="18" customHeight="1" x14ac:dyDescent="0.2">
      <c r="A57" s="44"/>
      <c r="B57" s="45"/>
      <c r="C57" s="94"/>
      <c r="D57" s="47"/>
      <c r="E57" s="51"/>
      <c r="F57" s="46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1:18" ht="18" customHeight="1" x14ac:dyDescent="0.2">
      <c r="A58" s="44"/>
      <c r="B58" s="45"/>
      <c r="C58" s="94"/>
      <c r="D58" s="47"/>
      <c r="E58" s="51"/>
      <c r="F58" s="46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8" ht="18" customHeight="1" x14ac:dyDescent="0.2">
      <c r="A59" s="44"/>
      <c r="B59" s="45"/>
      <c r="C59" s="94"/>
      <c r="D59" s="47"/>
      <c r="E59" s="51"/>
      <c r="F59" s="46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18" ht="18" customHeight="1" x14ac:dyDescent="0.2">
      <c r="A60" s="44"/>
      <c r="B60" s="45"/>
      <c r="C60" s="94"/>
      <c r="D60" s="47"/>
      <c r="E60" s="51"/>
      <c r="F60" s="46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8" ht="18" customHeight="1" x14ac:dyDescent="0.2">
      <c r="A61" s="44"/>
      <c r="B61" s="45"/>
      <c r="C61" s="94"/>
      <c r="D61" s="47"/>
      <c r="E61" s="51"/>
      <c r="F61" s="46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8" ht="18" customHeight="1" x14ac:dyDescent="0.2">
      <c r="A62" s="44"/>
      <c r="B62" s="45"/>
      <c r="C62" s="94"/>
      <c r="D62" s="47"/>
      <c r="E62" s="51"/>
      <c r="F62" s="46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18" ht="18" customHeight="1" x14ac:dyDescent="0.2">
      <c r="A63" s="44"/>
      <c r="B63" s="45"/>
      <c r="C63" s="94"/>
      <c r="D63" s="47"/>
      <c r="E63" s="51"/>
      <c r="F63" s="46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x14ac:dyDescent="0.2">
      <c r="A64" s="44"/>
      <c r="B64" s="45"/>
      <c r="C64" s="94"/>
      <c r="D64" s="47"/>
      <c r="E64" s="51"/>
      <c r="F64" s="46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 x14ac:dyDescent="0.2">
      <c r="A65" s="44"/>
      <c r="B65" s="45"/>
      <c r="C65" s="94"/>
      <c r="D65" s="47"/>
      <c r="E65" s="51"/>
      <c r="F65" s="46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1:18" x14ac:dyDescent="0.2">
      <c r="A66" s="44"/>
      <c r="B66" s="45"/>
      <c r="C66" s="94"/>
      <c r="D66" s="47"/>
      <c r="E66" s="51"/>
      <c r="F66" s="46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1:18" x14ac:dyDescent="0.2">
      <c r="A67" s="44"/>
      <c r="B67" s="45"/>
      <c r="C67" s="94"/>
      <c r="D67" s="47"/>
      <c r="E67" s="51"/>
      <c r="F67" s="46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1:18" x14ac:dyDescent="0.2">
      <c r="A68" s="44"/>
      <c r="B68" s="45"/>
      <c r="C68" s="94"/>
      <c r="D68" s="47"/>
      <c r="E68" s="51"/>
      <c r="F68" s="46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18" x14ac:dyDescent="0.2">
      <c r="A69" s="44"/>
      <c r="B69" s="45"/>
      <c r="C69" s="94"/>
      <c r="D69" s="47"/>
      <c r="E69" s="51"/>
      <c r="F69" s="46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</sheetData>
  <mergeCells count="12">
    <mergeCell ref="B7:B8"/>
    <mergeCell ref="D7:D8"/>
    <mergeCell ref="A7:A8"/>
    <mergeCell ref="C7:C8"/>
    <mergeCell ref="E7:P7"/>
    <mergeCell ref="J6:L6"/>
    <mergeCell ref="D6:I6"/>
    <mergeCell ref="A1:Q1"/>
    <mergeCell ref="A2:Q2"/>
    <mergeCell ref="A3:Q3"/>
    <mergeCell ref="D5:I5"/>
    <mergeCell ref="N5:Q5"/>
  </mergeCells>
  <printOptions gridLinesSet="0"/>
  <pageMargins left="0.43307086614173229" right="0.19685039370078741" top="0.31496062992125984" bottom="0.47244094488188981" header="0.23622047244094491" footer="0.19685039370078741"/>
  <pageSetup scale="80" orientation="landscape" r:id="rId1"/>
  <headerFooter alignWithMargins="0">
    <oddFooter>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71"/>
  <sheetViews>
    <sheetView showGridLines="0" topLeftCell="A28" zoomScaleNormal="100" workbookViewId="0">
      <selection activeCell="D35" sqref="D35"/>
    </sheetView>
  </sheetViews>
  <sheetFormatPr baseColWidth="10" defaultColWidth="12" defaultRowHeight="12.75" x14ac:dyDescent="0.2"/>
  <cols>
    <col min="1" max="1" width="14" style="37" customWidth="1"/>
    <col min="2" max="2" width="29.5" style="38" customWidth="1"/>
    <col min="3" max="3" width="14.1640625" style="111" customWidth="1"/>
    <col min="4" max="4" width="15.1640625" style="25" customWidth="1"/>
    <col min="5" max="16" width="8.83203125" style="2" customWidth="1"/>
    <col min="17" max="17" width="12.1640625" style="2" bestFit="1" customWidth="1"/>
    <col min="18" max="18" width="17.5" style="25" customWidth="1"/>
    <col min="19" max="19" width="13" style="2" bestFit="1" customWidth="1"/>
    <col min="20" max="20" width="12.33203125" style="2" bestFit="1" customWidth="1"/>
    <col min="21" max="21" width="14.83203125" style="2" bestFit="1" customWidth="1"/>
    <col min="22" max="16384" width="12" style="2"/>
  </cols>
  <sheetData>
    <row r="1" spans="1:21" x14ac:dyDescent="0.2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63"/>
    </row>
    <row r="2" spans="1:21" x14ac:dyDescent="0.2">
      <c r="A2" s="247" t="s">
        <v>107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63"/>
    </row>
    <row r="3" spans="1:21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63"/>
    </row>
    <row r="4" spans="1:21" x14ac:dyDescent="0.2">
      <c r="A4" s="192"/>
      <c r="B4" s="8"/>
      <c r="C4" s="231"/>
      <c r="D4" s="63"/>
      <c r="E4" s="8"/>
      <c r="F4" s="8"/>
      <c r="G4" s="8"/>
      <c r="H4" s="8"/>
      <c r="I4" s="8"/>
      <c r="J4" s="8"/>
      <c r="K4" s="8"/>
      <c r="L4" s="8"/>
      <c r="M4" s="64"/>
      <c r="R4" s="63"/>
    </row>
    <row r="5" spans="1:21" ht="15.75" x14ac:dyDescent="0.2">
      <c r="A5" s="193"/>
      <c r="B5" s="65" t="s">
        <v>108</v>
      </c>
      <c r="C5" s="232"/>
      <c r="D5" s="269" t="s">
        <v>133</v>
      </c>
      <c r="E5" s="269"/>
      <c r="F5" s="269"/>
      <c r="G5" s="269"/>
      <c r="H5" s="269"/>
      <c r="I5" s="269"/>
      <c r="J5" s="66"/>
      <c r="K5" s="4"/>
      <c r="L5" s="6"/>
      <c r="M5" s="64"/>
      <c r="N5" s="257"/>
      <c r="O5" s="257"/>
      <c r="P5" s="257"/>
      <c r="Q5" s="257"/>
      <c r="R5" s="63"/>
    </row>
    <row r="6" spans="1:21" ht="21" x14ac:dyDescent="0.25">
      <c r="A6" s="194"/>
      <c r="B6" s="42" t="s">
        <v>134</v>
      </c>
      <c r="C6" s="231"/>
      <c r="D6" s="271" t="s">
        <v>135</v>
      </c>
      <c r="E6" s="271"/>
      <c r="F6" s="271"/>
      <c r="G6" s="271"/>
      <c r="H6" s="271"/>
      <c r="I6" s="271"/>
      <c r="J6" s="270"/>
      <c r="K6" s="270"/>
      <c r="L6" s="270"/>
      <c r="M6" s="67" t="s">
        <v>112</v>
      </c>
      <c r="N6" s="67"/>
      <c r="O6" s="67"/>
      <c r="P6" s="67"/>
      <c r="Q6" s="68"/>
      <c r="R6" s="62"/>
    </row>
    <row r="7" spans="1:21" ht="6" customHeight="1" thickBot="1" x14ac:dyDescent="0.25">
      <c r="A7" s="195"/>
      <c r="B7" s="215"/>
      <c r="C7" s="233"/>
      <c r="D7" s="2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4"/>
    </row>
    <row r="8" spans="1:21" ht="13.5" thickBot="1" x14ac:dyDescent="0.25">
      <c r="A8" s="267" t="s">
        <v>113</v>
      </c>
      <c r="B8" s="258" t="s">
        <v>114</v>
      </c>
      <c r="C8" s="258" t="s">
        <v>115</v>
      </c>
      <c r="D8" s="260" t="s">
        <v>116</v>
      </c>
      <c r="E8" s="234" t="s">
        <v>117</v>
      </c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 t="s">
        <v>118</v>
      </c>
      <c r="R8" s="235"/>
    </row>
    <row r="9" spans="1:21" s="37" customFormat="1" ht="27.6" customHeight="1" thickBot="1" x14ac:dyDescent="0.25">
      <c r="A9" s="268"/>
      <c r="B9" s="272"/>
      <c r="C9" s="272"/>
      <c r="D9" s="273"/>
      <c r="E9" s="236" t="s">
        <v>13</v>
      </c>
      <c r="F9" s="236" t="s">
        <v>14</v>
      </c>
      <c r="G9" s="236" t="s">
        <v>15</v>
      </c>
      <c r="H9" s="236" t="s">
        <v>16</v>
      </c>
      <c r="I9" s="236" t="s">
        <v>17</v>
      </c>
      <c r="J9" s="236" t="s">
        <v>18</v>
      </c>
      <c r="K9" s="236" t="s">
        <v>19</v>
      </c>
      <c r="L9" s="236" t="s">
        <v>20</v>
      </c>
      <c r="M9" s="236" t="s">
        <v>21</v>
      </c>
      <c r="N9" s="236" t="s">
        <v>22</v>
      </c>
      <c r="O9" s="236" t="s">
        <v>23</v>
      </c>
      <c r="P9" s="236" t="s">
        <v>24</v>
      </c>
      <c r="Q9" s="237" t="s">
        <v>119</v>
      </c>
      <c r="R9" s="238" t="s">
        <v>120</v>
      </c>
    </row>
    <row r="10" spans="1:21" s="37" customFormat="1" ht="21.75" customHeight="1" thickBot="1" x14ac:dyDescent="0.25">
      <c r="A10" s="167">
        <v>21100001</v>
      </c>
      <c r="B10" s="139" t="s">
        <v>26</v>
      </c>
      <c r="C10" s="112" t="s">
        <v>121</v>
      </c>
      <c r="D10" s="183">
        <v>45000</v>
      </c>
      <c r="E10" s="98"/>
      <c r="F10" s="98"/>
      <c r="G10" s="98"/>
      <c r="H10" s="98">
        <v>1</v>
      </c>
      <c r="I10" s="98"/>
      <c r="J10" s="98"/>
      <c r="K10" s="98"/>
      <c r="L10" s="98"/>
      <c r="M10" s="98">
        <v>1</v>
      </c>
      <c r="N10" s="98"/>
      <c r="O10" s="98"/>
      <c r="P10" s="98"/>
      <c r="Q10" s="98">
        <f t="shared" ref="Q10:Q42" si="0">SUM(E10:P10)</f>
        <v>2</v>
      </c>
      <c r="R10" s="186">
        <f>+D10*Q10</f>
        <v>90000</v>
      </c>
      <c r="U10" s="141"/>
    </row>
    <row r="11" spans="1:21" s="37" customFormat="1" ht="30.75" customHeight="1" thickBot="1" x14ac:dyDescent="0.25">
      <c r="A11" s="199">
        <v>21400001</v>
      </c>
      <c r="B11" s="200" t="s">
        <v>136</v>
      </c>
      <c r="C11" s="201" t="s">
        <v>121</v>
      </c>
      <c r="D11" s="202">
        <v>45000</v>
      </c>
      <c r="E11" s="203"/>
      <c r="F11" s="203"/>
      <c r="G11" s="203">
        <v>1</v>
      </c>
      <c r="H11" s="203"/>
      <c r="I11" s="203"/>
      <c r="J11" s="203"/>
      <c r="K11" s="203"/>
      <c r="L11" s="203">
        <v>1</v>
      </c>
      <c r="M11" s="203"/>
      <c r="N11" s="203"/>
      <c r="O11" s="203"/>
      <c r="P11" s="203"/>
      <c r="Q11" s="98">
        <f t="shared" si="0"/>
        <v>2</v>
      </c>
      <c r="R11" s="186">
        <f>+D11*Q11</f>
        <v>90000</v>
      </c>
      <c r="U11" s="141"/>
    </row>
    <row r="12" spans="1:21" s="37" customFormat="1" ht="21.75" customHeight="1" thickBot="1" x14ac:dyDescent="0.25">
      <c r="A12" s="199">
        <v>21500002</v>
      </c>
      <c r="B12" s="200" t="s">
        <v>28</v>
      </c>
      <c r="C12" s="201" t="s">
        <v>137</v>
      </c>
      <c r="D12" s="202">
        <v>8000</v>
      </c>
      <c r="E12" s="203"/>
      <c r="F12" s="203">
        <v>1</v>
      </c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98">
        <f t="shared" si="0"/>
        <v>1</v>
      </c>
      <c r="R12" s="204">
        <f t="shared" ref="R12:R42" si="1">+Q12*D12</f>
        <v>8000</v>
      </c>
      <c r="U12" s="141"/>
    </row>
    <row r="13" spans="1:21" s="37" customFormat="1" ht="21.75" customHeight="1" thickBot="1" x14ac:dyDescent="0.25">
      <c r="A13" s="199">
        <v>21600001</v>
      </c>
      <c r="B13" s="200" t="s">
        <v>29</v>
      </c>
      <c r="C13" s="201" t="s">
        <v>121</v>
      </c>
      <c r="D13" s="202">
        <v>37742.199999999997</v>
      </c>
      <c r="E13" s="203"/>
      <c r="F13" s="203"/>
      <c r="G13" s="203"/>
      <c r="H13" s="203"/>
      <c r="I13" s="203">
        <v>1</v>
      </c>
      <c r="J13" s="203"/>
      <c r="K13" s="203"/>
      <c r="L13" s="203"/>
      <c r="M13" s="203"/>
      <c r="N13" s="203"/>
      <c r="O13" s="203"/>
      <c r="P13" s="203"/>
      <c r="Q13" s="98">
        <f t="shared" si="0"/>
        <v>1</v>
      </c>
      <c r="R13" s="204">
        <f t="shared" si="1"/>
        <v>37742.199999999997</v>
      </c>
      <c r="U13" s="141"/>
    </row>
    <row r="14" spans="1:21" s="37" customFormat="1" ht="22.5" customHeight="1" thickBot="1" x14ac:dyDescent="0.25">
      <c r="A14" s="82">
        <v>24300001</v>
      </c>
      <c r="B14" s="140" t="s">
        <v>33</v>
      </c>
      <c r="C14" s="113" t="s">
        <v>121</v>
      </c>
      <c r="D14" s="96">
        <v>20000</v>
      </c>
      <c r="E14" s="97"/>
      <c r="F14" s="97">
        <v>1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8">
        <f t="shared" si="0"/>
        <v>1</v>
      </c>
      <c r="R14" s="186">
        <f t="shared" si="1"/>
        <v>20000</v>
      </c>
      <c r="U14" s="141"/>
    </row>
    <row r="15" spans="1:21" s="37" customFormat="1" ht="18" customHeight="1" thickBot="1" x14ac:dyDescent="0.25">
      <c r="A15" s="82">
        <v>24800001</v>
      </c>
      <c r="B15" s="140" t="s">
        <v>39</v>
      </c>
      <c r="C15" s="113" t="s">
        <v>121</v>
      </c>
      <c r="D15" s="96">
        <v>8000</v>
      </c>
      <c r="E15" s="97"/>
      <c r="F15" s="97">
        <v>1</v>
      </c>
      <c r="G15" s="97"/>
      <c r="H15" s="97">
        <v>1</v>
      </c>
      <c r="I15" s="97">
        <v>1</v>
      </c>
      <c r="J15" s="97">
        <v>1</v>
      </c>
      <c r="K15" s="97"/>
      <c r="L15" s="97">
        <v>1</v>
      </c>
      <c r="M15" s="97"/>
      <c r="N15" s="97"/>
      <c r="O15" s="97"/>
      <c r="P15" s="97">
        <v>1</v>
      </c>
      <c r="Q15" s="98">
        <f t="shared" si="0"/>
        <v>6</v>
      </c>
      <c r="R15" s="186">
        <f t="shared" si="1"/>
        <v>48000</v>
      </c>
      <c r="U15" s="141"/>
    </row>
    <row r="16" spans="1:21" s="37" customFormat="1" ht="18" customHeight="1" thickBot="1" x14ac:dyDescent="0.25">
      <c r="A16" s="82">
        <v>25200001</v>
      </c>
      <c r="B16" s="140" t="s">
        <v>42</v>
      </c>
      <c r="C16" s="113" t="s">
        <v>121</v>
      </c>
      <c r="D16" s="96">
        <v>40000</v>
      </c>
      <c r="E16" s="97"/>
      <c r="F16" s="97"/>
      <c r="G16" s="97"/>
      <c r="H16" s="97"/>
      <c r="I16" s="97">
        <v>1</v>
      </c>
      <c r="J16" s="97"/>
      <c r="K16" s="97"/>
      <c r="L16" s="97"/>
      <c r="M16" s="97"/>
      <c r="N16" s="97"/>
      <c r="O16" s="97"/>
      <c r="P16" s="97"/>
      <c r="Q16" s="98">
        <f t="shared" si="0"/>
        <v>1</v>
      </c>
      <c r="R16" s="186">
        <f t="shared" si="1"/>
        <v>40000</v>
      </c>
      <c r="U16" s="141"/>
    </row>
    <row r="17" spans="1:21" s="37" customFormat="1" ht="18" customHeight="1" thickBot="1" x14ac:dyDescent="0.25">
      <c r="A17" s="82">
        <v>25300001</v>
      </c>
      <c r="B17" s="140" t="s">
        <v>138</v>
      </c>
      <c r="C17" s="113" t="s">
        <v>121</v>
      </c>
      <c r="D17" s="96">
        <v>45000</v>
      </c>
      <c r="E17" s="97"/>
      <c r="F17" s="97">
        <v>1</v>
      </c>
      <c r="G17" s="97"/>
      <c r="H17" s="97"/>
      <c r="I17" s="97"/>
      <c r="J17" s="97"/>
      <c r="K17" s="97"/>
      <c r="L17" s="97">
        <v>1</v>
      </c>
      <c r="M17" s="97"/>
      <c r="N17" s="97"/>
      <c r="O17" s="97"/>
      <c r="P17" s="97"/>
      <c r="Q17" s="98">
        <f t="shared" si="0"/>
        <v>2</v>
      </c>
      <c r="R17" s="186">
        <f t="shared" si="1"/>
        <v>90000</v>
      </c>
      <c r="U17" s="141"/>
    </row>
    <row r="18" spans="1:21" s="37" customFormat="1" ht="24" customHeight="1" thickBot="1" x14ac:dyDescent="0.25">
      <c r="A18" s="82">
        <v>25400001</v>
      </c>
      <c r="B18" s="140" t="s">
        <v>44</v>
      </c>
      <c r="C18" s="113" t="s">
        <v>121</v>
      </c>
      <c r="D18" s="96">
        <v>45000</v>
      </c>
      <c r="E18" s="97"/>
      <c r="F18" s="97"/>
      <c r="G18" s="97"/>
      <c r="H18" s="97"/>
      <c r="I18" s="97">
        <v>1</v>
      </c>
      <c r="J18" s="97"/>
      <c r="K18" s="97"/>
      <c r="L18" s="97"/>
      <c r="M18" s="97"/>
      <c r="N18" s="97"/>
      <c r="O18" s="97"/>
      <c r="P18" s="97"/>
      <c r="Q18" s="98">
        <f t="shared" si="0"/>
        <v>1</v>
      </c>
      <c r="R18" s="186">
        <f t="shared" si="1"/>
        <v>45000</v>
      </c>
      <c r="U18" s="141"/>
    </row>
    <row r="19" spans="1:21" s="37" customFormat="1" ht="26.25" customHeight="1" thickBot="1" x14ac:dyDescent="0.25">
      <c r="A19" s="82">
        <v>25500001</v>
      </c>
      <c r="B19" s="140" t="s">
        <v>45</v>
      </c>
      <c r="C19" s="113" t="s">
        <v>121</v>
      </c>
      <c r="D19" s="96">
        <v>26666.6666</v>
      </c>
      <c r="E19" s="97"/>
      <c r="F19" s="97"/>
      <c r="G19" s="97"/>
      <c r="H19" s="97">
        <v>1</v>
      </c>
      <c r="I19" s="97"/>
      <c r="J19" s="97"/>
      <c r="K19" s="97">
        <v>1</v>
      </c>
      <c r="L19" s="97"/>
      <c r="M19" s="97"/>
      <c r="N19" s="97"/>
      <c r="O19" s="97">
        <v>1</v>
      </c>
      <c r="P19" s="97"/>
      <c r="Q19" s="98">
        <f t="shared" si="0"/>
        <v>3</v>
      </c>
      <c r="R19" s="186">
        <f t="shared" si="1"/>
        <v>79999.999800000005</v>
      </c>
      <c r="U19" s="141"/>
    </row>
    <row r="20" spans="1:21" s="37" customFormat="1" ht="24.75" customHeight="1" thickBot="1" x14ac:dyDescent="0.25">
      <c r="A20" s="82">
        <v>29100001</v>
      </c>
      <c r="B20" s="140" t="s">
        <v>48</v>
      </c>
      <c r="C20" s="113" t="s">
        <v>121</v>
      </c>
      <c r="D20" s="96">
        <v>45000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>
        <v>1</v>
      </c>
      <c r="Q20" s="98">
        <f t="shared" si="0"/>
        <v>1</v>
      </c>
      <c r="R20" s="186">
        <f t="shared" si="1"/>
        <v>45000</v>
      </c>
      <c r="U20" s="141"/>
    </row>
    <row r="21" spans="1:21" s="37" customFormat="1" ht="24.75" customHeight="1" thickBot="1" x14ac:dyDescent="0.25">
      <c r="A21" s="82">
        <v>29100002</v>
      </c>
      <c r="B21" s="140" t="s">
        <v>49</v>
      </c>
      <c r="C21" s="113" t="s">
        <v>121</v>
      </c>
      <c r="D21" s="96">
        <v>40000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>
        <v>1</v>
      </c>
      <c r="Q21" s="98">
        <f t="shared" si="0"/>
        <v>1</v>
      </c>
      <c r="R21" s="186">
        <f t="shared" si="1"/>
        <v>40000</v>
      </c>
      <c r="U21" s="141"/>
    </row>
    <row r="22" spans="1:21" s="37" customFormat="1" ht="29.25" customHeight="1" thickBot="1" x14ac:dyDescent="0.25">
      <c r="A22" s="82">
        <v>29600001</v>
      </c>
      <c r="B22" s="140" t="s">
        <v>139</v>
      </c>
      <c r="C22" s="113" t="s">
        <v>121</v>
      </c>
      <c r="D22" s="96">
        <v>20000</v>
      </c>
      <c r="E22" s="97"/>
      <c r="F22" s="97"/>
      <c r="G22" s="97"/>
      <c r="H22" s="97">
        <v>1</v>
      </c>
      <c r="I22" s="97"/>
      <c r="J22" s="97"/>
      <c r="K22" s="97"/>
      <c r="L22" s="97"/>
      <c r="M22" s="97">
        <v>1</v>
      </c>
      <c r="N22" s="97"/>
      <c r="O22" s="97"/>
      <c r="P22" s="97">
        <v>1</v>
      </c>
      <c r="Q22" s="98">
        <f t="shared" si="0"/>
        <v>3</v>
      </c>
      <c r="R22" s="186">
        <f t="shared" si="1"/>
        <v>60000</v>
      </c>
      <c r="U22" s="141"/>
    </row>
    <row r="23" spans="1:21" s="37" customFormat="1" ht="29.25" customHeight="1" thickBot="1" x14ac:dyDescent="0.25">
      <c r="A23" s="82">
        <v>29800001</v>
      </c>
      <c r="B23" s="140" t="s">
        <v>52</v>
      </c>
      <c r="C23" s="113" t="s">
        <v>121</v>
      </c>
      <c r="D23" s="96">
        <v>7548.56</v>
      </c>
      <c r="E23" s="97"/>
      <c r="F23" s="97">
        <v>1</v>
      </c>
      <c r="G23" s="97"/>
      <c r="H23" s="97">
        <v>1</v>
      </c>
      <c r="I23" s="97"/>
      <c r="J23" s="97">
        <v>1</v>
      </c>
      <c r="K23" s="97"/>
      <c r="L23" s="97">
        <v>1</v>
      </c>
      <c r="M23" s="97"/>
      <c r="N23" s="97">
        <v>1</v>
      </c>
      <c r="O23" s="97"/>
      <c r="P23" s="97"/>
      <c r="Q23" s="98">
        <f t="shared" si="0"/>
        <v>5</v>
      </c>
      <c r="R23" s="186">
        <f t="shared" si="1"/>
        <v>37742.800000000003</v>
      </c>
      <c r="U23" s="141"/>
    </row>
    <row r="24" spans="1:21" s="37" customFormat="1" ht="18" customHeight="1" thickBot="1" x14ac:dyDescent="0.25">
      <c r="A24" s="82">
        <v>29900001</v>
      </c>
      <c r="B24" s="140" t="s">
        <v>140</v>
      </c>
      <c r="C24" s="113" t="s">
        <v>121</v>
      </c>
      <c r="D24" s="96">
        <v>70000</v>
      </c>
      <c r="E24" s="97"/>
      <c r="F24" s="97"/>
      <c r="G24" s="97"/>
      <c r="H24" s="97">
        <v>1</v>
      </c>
      <c r="I24" s="97"/>
      <c r="J24" s="97"/>
      <c r="K24" s="97"/>
      <c r="L24" s="97"/>
      <c r="M24" s="97"/>
      <c r="N24" s="97"/>
      <c r="O24" s="97"/>
      <c r="P24" s="97"/>
      <c r="Q24" s="98">
        <f t="shared" si="0"/>
        <v>1</v>
      </c>
      <c r="R24" s="186">
        <f t="shared" si="1"/>
        <v>70000</v>
      </c>
      <c r="U24" s="141"/>
    </row>
    <row r="25" spans="1:21" s="37" customFormat="1" ht="18" customHeight="1" thickBot="1" x14ac:dyDescent="0.25">
      <c r="A25" s="82">
        <v>31100001</v>
      </c>
      <c r="B25" s="140" t="s">
        <v>54</v>
      </c>
      <c r="C25" s="113" t="s">
        <v>125</v>
      </c>
      <c r="D25" s="96">
        <v>45000</v>
      </c>
      <c r="E25" s="97">
        <v>1</v>
      </c>
      <c r="F25" s="97">
        <v>1</v>
      </c>
      <c r="G25" s="97">
        <v>1</v>
      </c>
      <c r="H25" s="97">
        <v>1</v>
      </c>
      <c r="I25" s="97">
        <v>1</v>
      </c>
      <c r="J25" s="97">
        <v>1</v>
      </c>
      <c r="K25" s="97"/>
      <c r="L25" s="97"/>
      <c r="M25" s="97"/>
      <c r="N25" s="97"/>
      <c r="O25" s="97"/>
      <c r="P25" s="97"/>
      <c r="Q25" s="98">
        <f t="shared" si="0"/>
        <v>6</v>
      </c>
      <c r="R25" s="186">
        <f t="shared" si="1"/>
        <v>270000</v>
      </c>
      <c r="U25" s="141"/>
    </row>
    <row r="26" spans="1:21" s="37" customFormat="1" ht="18" customHeight="1" thickBot="1" x14ac:dyDescent="0.25">
      <c r="A26" s="82">
        <v>31300001</v>
      </c>
      <c r="B26" s="140" t="s">
        <v>55</v>
      </c>
      <c r="C26" s="113" t="s">
        <v>125</v>
      </c>
      <c r="D26" s="96">
        <v>2800</v>
      </c>
      <c r="E26" s="97">
        <v>1</v>
      </c>
      <c r="F26" s="97">
        <v>1</v>
      </c>
      <c r="G26" s="97">
        <v>1</v>
      </c>
      <c r="H26" s="97">
        <v>1</v>
      </c>
      <c r="I26" s="97">
        <v>1</v>
      </c>
      <c r="J26" s="97">
        <v>1</v>
      </c>
      <c r="K26" s="97"/>
      <c r="L26" s="97"/>
      <c r="M26" s="97"/>
      <c r="N26" s="97"/>
      <c r="O26" s="97"/>
      <c r="P26" s="97"/>
      <c r="Q26" s="98">
        <f t="shared" si="0"/>
        <v>6</v>
      </c>
      <c r="R26" s="186">
        <f t="shared" si="1"/>
        <v>16800</v>
      </c>
      <c r="U26" s="141"/>
    </row>
    <row r="27" spans="1:21" s="37" customFormat="1" ht="18" customHeight="1" thickBot="1" x14ac:dyDescent="0.25">
      <c r="A27" s="82">
        <v>31400001</v>
      </c>
      <c r="B27" s="140" t="s">
        <v>56</v>
      </c>
      <c r="C27" s="113" t="s">
        <v>125</v>
      </c>
      <c r="D27" s="96">
        <v>3500</v>
      </c>
      <c r="E27" s="97">
        <v>1</v>
      </c>
      <c r="F27" s="97">
        <v>1</v>
      </c>
      <c r="G27" s="97">
        <v>1</v>
      </c>
      <c r="H27" s="97">
        <v>1</v>
      </c>
      <c r="I27" s="97">
        <v>1</v>
      </c>
      <c r="J27" s="97">
        <v>1</v>
      </c>
      <c r="K27" s="97"/>
      <c r="L27" s="97"/>
      <c r="M27" s="97"/>
      <c r="N27" s="97"/>
      <c r="O27" s="97"/>
      <c r="P27" s="97"/>
      <c r="Q27" s="98">
        <f t="shared" si="0"/>
        <v>6</v>
      </c>
      <c r="R27" s="186">
        <f t="shared" si="1"/>
        <v>21000</v>
      </c>
      <c r="U27" s="141"/>
    </row>
    <row r="28" spans="1:21" s="37" customFormat="1" ht="24.75" customHeight="1" thickBot="1" x14ac:dyDescent="0.25">
      <c r="A28" s="82">
        <v>31700001</v>
      </c>
      <c r="B28" s="140" t="s">
        <v>57</v>
      </c>
      <c r="C28" s="113" t="s">
        <v>125</v>
      </c>
      <c r="D28" s="96">
        <v>16000</v>
      </c>
      <c r="E28" s="97">
        <v>1</v>
      </c>
      <c r="F28" s="97">
        <v>1</v>
      </c>
      <c r="G28" s="97">
        <v>1</v>
      </c>
      <c r="H28" s="97">
        <v>1</v>
      </c>
      <c r="I28" s="97">
        <v>1</v>
      </c>
      <c r="J28" s="97">
        <v>1</v>
      </c>
      <c r="K28" s="97"/>
      <c r="L28" s="97"/>
      <c r="M28" s="97"/>
      <c r="N28" s="97"/>
      <c r="O28" s="97"/>
      <c r="P28" s="97"/>
      <c r="Q28" s="98">
        <f t="shared" si="0"/>
        <v>6</v>
      </c>
      <c r="R28" s="186">
        <f t="shared" si="1"/>
        <v>96000</v>
      </c>
      <c r="U28" s="141"/>
    </row>
    <row r="29" spans="1:21" s="37" customFormat="1" ht="18" customHeight="1" thickBot="1" x14ac:dyDescent="0.25">
      <c r="A29" s="82">
        <v>31800001</v>
      </c>
      <c r="B29" s="140" t="s">
        <v>58</v>
      </c>
      <c r="C29" s="113" t="s">
        <v>125</v>
      </c>
      <c r="D29" s="96">
        <v>1000</v>
      </c>
      <c r="E29" s="97"/>
      <c r="F29" s="97"/>
      <c r="G29" s="97"/>
      <c r="H29" s="97"/>
      <c r="I29" s="97"/>
      <c r="J29" s="97">
        <v>1</v>
      </c>
      <c r="K29" s="97"/>
      <c r="L29" s="97"/>
      <c r="M29" s="97"/>
      <c r="N29" s="97"/>
      <c r="O29" s="97"/>
      <c r="P29" s="97"/>
      <c r="Q29" s="98">
        <f t="shared" si="0"/>
        <v>1</v>
      </c>
      <c r="R29" s="186">
        <f t="shared" si="1"/>
        <v>1000</v>
      </c>
      <c r="U29" s="141"/>
    </row>
    <row r="30" spans="1:21" s="37" customFormat="1" ht="18" customHeight="1" thickBot="1" x14ac:dyDescent="0.25">
      <c r="A30" s="82">
        <v>31800003</v>
      </c>
      <c r="B30" s="140" t="s">
        <v>59</v>
      </c>
      <c r="C30" s="113" t="s">
        <v>125</v>
      </c>
      <c r="D30" s="96">
        <v>5000</v>
      </c>
      <c r="E30" s="97"/>
      <c r="F30" s="97"/>
      <c r="G30" s="97">
        <v>1</v>
      </c>
      <c r="H30" s="97"/>
      <c r="I30" s="97"/>
      <c r="J30" s="97"/>
      <c r="K30" s="97">
        <v>1</v>
      </c>
      <c r="L30" s="97"/>
      <c r="M30" s="97"/>
      <c r="N30" s="97"/>
      <c r="O30" s="97"/>
      <c r="P30" s="97"/>
      <c r="Q30" s="98">
        <f t="shared" si="0"/>
        <v>2</v>
      </c>
      <c r="R30" s="186">
        <f t="shared" si="1"/>
        <v>10000</v>
      </c>
      <c r="U30" s="141"/>
    </row>
    <row r="31" spans="1:21" s="37" customFormat="1" ht="18" customHeight="1" thickBot="1" x14ac:dyDescent="0.25">
      <c r="A31" s="82">
        <v>32300002</v>
      </c>
      <c r="B31" s="140" t="s">
        <v>60</v>
      </c>
      <c r="C31" s="113" t="s">
        <v>125</v>
      </c>
      <c r="D31" s="96">
        <v>24000</v>
      </c>
      <c r="E31" s="97">
        <v>1</v>
      </c>
      <c r="F31" s="97">
        <v>1</v>
      </c>
      <c r="G31" s="97">
        <v>1</v>
      </c>
      <c r="H31" s="97">
        <v>1</v>
      </c>
      <c r="I31" s="97">
        <v>1</v>
      </c>
      <c r="J31" s="97">
        <v>1</v>
      </c>
      <c r="K31" s="97"/>
      <c r="L31" s="97"/>
      <c r="M31" s="97"/>
      <c r="N31" s="97"/>
      <c r="O31" s="97"/>
      <c r="P31" s="97"/>
      <c r="Q31" s="98">
        <f t="shared" si="0"/>
        <v>6</v>
      </c>
      <c r="R31" s="186">
        <f t="shared" si="1"/>
        <v>144000</v>
      </c>
      <c r="U31" s="141"/>
    </row>
    <row r="32" spans="1:21" s="37" customFormat="1" ht="18" customHeight="1" thickBot="1" x14ac:dyDescent="0.25">
      <c r="A32" s="82">
        <v>33100001</v>
      </c>
      <c r="B32" s="140" t="s">
        <v>141</v>
      </c>
      <c r="C32" s="113" t="s">
        <v>125</v>
      </c>
      <c r="D32" s="96">
        <v>75000</v>
      </c>
      <c r="E32" s="97"/>
      <c r="F32" s="97"/>
      <c r="G32" s="97"/>
      <c r="H32" s="97"/>
      <c r="I32" s="97"/>
      <c r="J32" s="97"/>
      <c r="K32" s="97">
        <v>1</v>
      </c>
      <c r="L32" s="97"/>
      <c r="M32" s="97"/>
      <c r="N32" s="97"/>
      <c r="O32" s="97"/>
      <c r="P32" s="97"/>
      <c r="Q32" s="98">
        <f t="shared" si="0"/>
        <v>1</v>
      </c>
      <c r="R32" s="186">
        <f t="shared" si="1"/>
        <v>75000</v>
      </c>
      <c r="U32" s="141"/>
    </row>
    <row r="33" spans="1:21" s="37" customFormat="1" ht="18" customHeight="1" thickBot="1" x14ac:dyDescent="0.25">
      <c r="A33" s="82">
        <v>33300001</v>
      </c>
      <c r="B33" s="140" t="s">
        <v>142</v>
      </c>
      <c r="C33" s="113" t="s">
        <v>125</v>
      </c>
      <c r="D33" s="96">
        <v>22733.040000000001</v>
      </c>
      <c r="E33" s="97"/>
      <c r="F33" s="97"/>
      <c r="G33" s="97"/>
      <c r="H33" s="97"/>
      <c r="I33" s="97">
        <v>1</v>
      </c>
      <c r="J33" s="97"/>
      <c r="K33" s="97"/>
      <c r="L33" s="97"/>
      <c r="M33" s="97"/>
      <c r="N33" s="97"/>
      <c r="O33" s="97"/>
      <c r="P33" s="97"/>
      <c r="Q33" s="98">
        <f t="shared" si="0"/>
        <v>1</v>
      </c>
      <c r="R33" s="186">
        <f t="shared" si="1"/>
        <v>22733.040000000001</v>
      </c>
      <c r="U33" s="141"/>
    </row>
    <row r="34" spans="1:21" s="37" customFormat="1" ht="18" customHeight="1" thickBot="1" x14ac:dyDescent="0.25">
      <c r="A34" s="82" t="s">
        <v>143</v>
      </c>
      <c r="B34" s="140" t="s">
        <v>64</v>
      </c>
      <c r="C34" s="113" t="s">
        <v>125</v>
      </c>
      <c r="D34" s="96">
        <v>60000</v>
      </c>
      <c r="E34" s="97">
        <v>1</v>
      </c>
      <c r="F34" s="97">
        <v>1</v>
      </c>
      <c r="G34" s="97">
        <v>1</v>
      </c>
      <c r="H34" s="97">
        <v>1</v>
      </c>
      <c r="I34" s="97">
        <v>1</v>
      </c>
      <c r="J34" s="97">
        <v>1</v>
      </c>
      <c r="K34" s="97"/>
      <c r="L34" s="97"/>
      <c r="M34" s="97"/>
      <c r="N34" s="97"/>
      <c r="O34" s="97"/>
      <c r="P34" s="97"/>
      <c r="Q34" s="98">
        <f t="shared" si="0"/>
        <v>6</v>
      </c>
      <c r="R34" s="186">
        <f t="shared" si="1"/>
        <v>360000</v>
      </c>
      <c r="U34" s="141"/>
    </row>
    <row r="35" spans="1:21" s="37" customFormat="1" ht="18" customHeight="1" thickBot="1" x14ac:dyDescent="0.25">
      <c r="A35" s="82">
        <v>33400001</v>
      </c>
      <c r="B35" s="140" t="s">
        <v>63</v>
      </c>
      <c r="C35" s="113" t="s">
        <v>125</v>
      </c>
      <c r="D35" s="96">
        <v>22500</v>
      </c>
      <c r="E35" s="97"/>
      <c r="F35" s="97"/>
      <c r="G35" s="97"/>
      <c r="H35" s="97">
        <v>1</v>
      </c>
      <c r="I35" s="97"/>
      <c r="J35" s="97"/>
      <c r="K35" s="97"/>
      <c r="L35" s="97"/>
      <c r="M35" s="97">
        <v>1</v>
      </c>
      <c r="N35" s="97"/>
      <c r="O35" s="97"/>
      <c r="P35" s="97"/>
      <c r="Q35" s="98">
        <f t="shared" si="0"/>
        <v>2</v>
      </c>
      <c r="R35" s="186">
        <f t="shared" si="1"/>
        <v>45000</v>
      </c>
      <c r="U35" s="141"/>
    </row>
    <row r="36" spans="1:21" s="37" customFormat="1" ht="18" customHeight="1" thickBot="1" x14ac:dyDescent="0.25">
      <c r="A36" s="82">
        <v>34700001</v>
      </c>
      <c r="B36" s="140" t="s">
        <v>66</v>
      </c>
      <c r="C36" s="113" t="s">
        <v>125</v>
      </c>
      <c r="D36" s="96">
        <v>5000</v>
      </c>
      <c r="E36" s="97"/>
      <c r="F36" s="97"/>
      <c r="G36" s="97"/>
      <c r="H36" s="97">
        <v>1</v>
      </c>
      <c r="I36" s="97"/>
      <c r="J36" s="97"/>
      <c r="K36" s="97"/>
      <c r="L36" s="97"/>
      <c r="M36" s="97">
        <v>1</v>
      </c>
      <c r="N36" s="97"/>
      <c r="O36" s="97"/>
      <c r="P36" s="97"/>
      <c r="Q36" s="98">
        <f t="shared" si="0"/>
        <v>2</v>
      </c>
      <c r="R36" s="186">
        <f t="shared" si="1"/>
        <v>10000</v>
      </c>
      <c r="U36" s="141"/>
    </row>
    <row r="37" spans="1:21" s="37" customFormat="1" ht="23.25" customHeight="1" thickBot="1" x14ac:dyDescent="0.25">
      <c r="A37" s="82">
        <v>35100001</v>
      </c>
      <c r="B37" s="140" t="s">
        <v>144</v>
      </c>
      <c r="C37" s="113" t="s">
        <v>145</v>
      </c>
      <c r="D37" s="96">
        <v>200000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>
        <v>1</v>
      </c>
      <c r="Q37" s="98">
        <f t="shared" si="0"/>
        <v>1</v>
      </c>
      <c r="R37" s="186">
        <f t="shared" si="1"/>
        <v>200000</v>
      </c>
      <c r="U37" s="141"/>
    </row>
    <row r="38" spans="1:21" s="37" customFormat="1" ht="21.75" customHeight="1" thickBot="1" x14ac:dyDescent="0.25">
      <c r="A38" s="82">
        <v>35100001</v>
      </c>
      <c r="B38" s="140" t="s">
        <v>146</v>
      </c>
      <c r="C38" s="113" t="s">
        <v>145</v>
      </c>
      <c r="D38" s="96">
        <v>90000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>
        <v>1</v>
      </c>
      <c r="Q38" s="98">
        <f t="shared" si="0"/>
        <v>1</v>
      </c>
      <c r="R38" s="186">
        <f t="shared" si="1"/>
        <v>90000</v>
      </c>
      <c r="U38" s="141"/>
    </row>
    <row r="39" spans="1:21" s="37" customFormat="1" ht="30" customHeight="1" thickBot="1" x14ac:dyDescent="0.25">
      <c r="A39" s="82">
        <v>35200001</v>
      </c>
      <c r="B39" s="140" t="s">
        <v>68</v>
      </c>
      <c r="C39" s="113" t="s">
        <v>145</v>
      </c>
      <c r="D39" s="96">
        <v>57600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>
        <v>1</v>
      </c>
      <c r="Q39" s="98">
        <f t="shared" si="0"/>
        <v>1</v>
      </c>
      <c r="R39" s="186">
        <f t="shared" si="1"/>
        <v>57600</v>
      </c>
      <c r="U39" s="141"/>
    </row>
    <row r="40" spans="1:21" s="37" customFormat="1" ht="44.25" customHeight="1" thickBot="1" x14ac:dyDescent="0.25">
      <c r="A40" s="106">
        <v>35500003</v>
      </c>
      <c r="B40" s="173" t="s">
        <v>70</v>
      </c>
      <c r="C40" s="174" t="s">
        <v>145</v>
      </c>
      <c r="D40" s="175">
        <v>30000</v>
      </c>
      <c r="E40" s="107"/>
      <c r="F40" s="97">
        <v>1</v>
      </c>
      <c r="G40" s="188"/>
      <c r="H40" s="107">
        <v>1</v>
      </c>
      <c r="I40" s="176"/>
      <c r="J40" s="107">
        <v>1</v>
      </c>
      <c r="K40" s="107"/>
      <c r="L40" s="107">
        <v>1</v>
      </c>
      <c r="M40" s="107"/>
      <c r="N40" s="176">
        <v>1</v>
      </c>
      <c r="O40" s="107"/>
      <c r="P40" s="107">
        <v>1</v>
      </c>
      <c r="Q40" s="98">
        <f t="shared" si="0"/>
        <v>6</v>
      </c>
      <c r="R40" s="103">
        <f t="shared" si="1"/>
        <v>180000</v>
      </c>
      <c r="T40" s="239"/>
    </row>
    <row r="41" spans="1:21" s="37" customFormat="1" ht="44.25" customHeight="1" thickBot="1" x14ac:dyDescent="0.25">
      <c r="A41" s="106">
        <v>35700001</v>
      </c>
      <c r="B41" s="173" t="s">
        <v>147</v>
      </c>
      <c r="C41" s="174" t="s">
        <v>145</v>
      </c>
      <c r="D41" s="175">
        <v>7000</v>
      </c>
      <c r="E41" s="107"/>
      <c r="F41" s="97"/>
      <c r="G41" s="188">
        <v>1</v>
      </c>
      <c r="H41" s="107"/>
      <c r="I41" s="176"/>
      <c r="J41" s="107">
        <v>1</v>
      </c>
      <c r="K41" s="107"/>
      <c r="L41" s="107"/>
      <c r="M41" s="107"/>
      <c r="N41" s="176">
        <v>1</v>
      </c>
      <c r="O41" s="107"/>
      <c r="P41" s="107"/>
      <c r="Q41" s="98">
        <f t="shared" si="0"/>
        <v>3</v>
      </c>
      <c r="R41" s="103">
        <f t="shared" si="1"/>
        <v>21000</v>
      </c>
      <c r="T41" s="239"/>
    </row>
    <row r="42" spans="1:21" s="37" customFormat="1" ht="18" customHeight="1" x14ac:dyDescent="0.2">
      <c r="A42" s="82">
        <v>36100004</v>
      </c>
      <c r="B42" s="140" t="s">
        <v>75</v>
      </c>
      <c r="C42" s="113" t="s">
        <v>75</v>
      </c>
      <c r="D42" s="96">
        <v>20833.330000000002</v>
      </c>
      <c r="E42" s="97">
        <v>1</v>
      </c>
      <c r="F42" s="97">
        <v>1</v>
      </c>
      <c r="G42" s="97">
        <v>1</v>
      </c>
      <c r="H42" s="97">
        <v>1</v>
      </c>
      <c r="I42" s="97">
        <v>1</v>
      </c>
      <c r="J42" s="97">
        <v>1</v>
      </c>
      <c r="K42" s="97">
        <v>1</v>
      </c>
      <c r="L42" s="97">
        <v>1</v>
      </c>
      <c r="M42" s="97">
        <v>1</v>
      </c>
      <c r="N42" s="97">
        <v>1</v>
      </c>
      <c r="O42" s="97">
        <v>1</v>
      </c>
      <c r="P42" s="97">
        <v>1</v>
      </c>
      <c r="Q42" s="98">
        <f t="shared" si="0"/>
        <v>12</v>
      </c>
      <c r="R42" s="186">
        <f t="shared" si="1"/>
        <v>249999.96000000002</v>
      </c>
      <c r="U42" s="239"/>
    </row>
    <row r="43" spans="1:21" ht="18" customHeight="1" thickBot="1" x14ac:dyDescent="0.25">
      <c r="A43" s="196"/>
      <c r="B43" s="99" t="s">
        <v>106</v>
      </c>
      <c r="C43" s="114"/>
      <c r="D43" s="100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2">
        <f>SUM(R10:R42)</f>
        <v>2671617.9998000003</v>
      </c>
      <c r="U43" s="182"/>
    </row>
    <row r="44" spans="1:21" ht="18" customHeight="1" x14ac:dyDescent="0.2">
      <c r="A44" s="197"/>
      <c r="B44" s="218"/>
      <c r="C44" s="240"/>
      <c r="D44" s="2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4"/>
      <c r="R44" s="23"/>
    </row>
    <row r="45" spans="1:21" ht="18" customHeight="1" x14ac:dyDescent="0.2">
      <c r="A45" s="197"/>
      <c r="B45" s="218"/>
      <c r="C45" s="240"/>
      <c r="D45" s="2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23"/>
    </row>
    <row r="46" spans="1:21" ht="18" customHeight="1" x14ac:dyDescent="0.2">
      <c r="A46" s="197"/>
      <c r="B46" s="2"/>
      <c r="C46" s="108"/>
      <c r="D46" s="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23"/>
    </row>
    <row r="47" spans="1:21" ht="18" customHeight="1" x14ac:dyDescent="0.2">
      <c r="A47" s="197"/>
      <c r="B47" s="37"/>
      <c r="C47" s="108"/>
      <c r="D47" s="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23"/>
    </row>
    <row r="48" spans="1:21" ht="18" customHeight="1" x14ac:dyDescent="0.2">
      <c r="A48" s="197"/>
      <c r="B48" s="2"/>
      <c r="C48" s="108"/>
      <c r="D48" s="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23"/>
    </row>
    <row r="49" spans="1:18" ht="18" customHeight="1" x14ac:dyDescent="0.2">
      <c r="A49" s="197"/>
      <c r="B49" s="2"/>
      <c r="C49" s="108"/>
      <c r="D49" s="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23"/>
    </row>
    <row r="50" spans="1:18" ht="18" customHeight="1" x14ac:dyDescent="0.2">
      <c r="A50" s="197" t="s">
        <v>148</v>
      </c>
      <c r="B50" s="2"/>
      <c r="C50" s="108"/>
      <c r="D50" s="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3"/>
    </row>
    <row r="51" spans="1:18" ht="18" customHeight="1" x14ac:dyDescent="0.2">
      <c r="A51" s="197"/>
      <c r="B51" s="2"/>
      <c r="C51" s="108"/>
      <c r="D51" s="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23"/>
    </row>
    <row r="52" spans="1:18" ht="18" customHeight="1" x14ac:dyDescent="0.2">
      <c r="A52" s="197"/>
      <c r="B52" s="2"/>
      <c r="C52" s="108"/>
      <c r="D52" s="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23"/>
    </row>
    <row r="53" spans="1:18" ht="18" customHeight="1" x14ac:dyDescent="0.2">
      <c r="A53" s="197"/>
      <c r="B53" s="2"/>
      <c r="C53" s="108"/>
      <c r="D53" s="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23"/>
    </row>
    <row r="54" spans="1:18" ht="18" customHeight="1" x14ac:dyDescent="0.2">
      <c r="A54" s="197"/>
      <c r="B54" s="218"/>
      <c r="C54" s="240"/>
      <c r="D54" s="2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23"/>
    </row>
    <row r="55" spans="1:18" ht="18" customHeight="1" x14ac:dyDescent="0.2">
      <c r="A55" s="197"/>
      <c r="B55" s="218"/>
      <c r="C55" s="240"/>
      <c r="D55" s="2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23"/>
    </row>
    <row r="56" spans="1:18" ht="18" customHeight="1" x14ac:dyDescent="0.2">
      <c r="A56" s="197"/>
      <c r="B56" s="218"/>
      <c r="C56" s="240"/>
      <c r="D56" s="2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23"/>
    </row>
    <row r="57" spans="1:18" ht="18" customHeight="1" x14ac:dyDescent="0.2">
      <c r="A57" s="197"/>
      <c r="B57" s="218"/>
      <c r="C57" s="240"/>
      <c r="D57" s="2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23"/>
    </row>
    <row r="58" spans="1:18" ht="18" customHeight="1" x14ac:dyDescent="0.2">
      <c r="A58" s="197"/>
      <c r="B58" s="218"/>
      <c r="C58" s="240"/>
      <c r="D58" s="2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3"/>
    </row>
    <row r="59" spans="1:18" ht="18" customHeight="1" x14ac:dyDescent="0.2">
      <c r="A59" s="197"/>
      <c r="B59" s="218"/>
      <c r="C59" s="240"/>
      <c r="D59" s="2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23"/>
    </row>
    <row r="60" spans="1:18" ht="18" customHeight="1" x14ac:dyDescent="0.2">
      <c r="A60" s="197"/>
      <c r="B60" s="218"/>
      <c r="C60" s="240"/>
      <c r="D60" s="2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23"/>
    </row>
    <row r="61" spans="1:18" ht="18" customHeight="1" x14ac:dyDescent="0.2">
      <c r="A61" s="197"/>
      <c r="B61" s="218"/>
      <c r="C61" s="240"/>
      <c r="D61" s="2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23"/>
    </row>
    <row r="62" spans="1:18" ht="18" customHeight="1" x14ac:dyDescent="0.2">
      <c r="A62" s="197"/>
      <c r="B62" s="218"/>
      <c r="C62" s="240"/>
      <c r="D62" s="2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23"/>
    </row>
    <row r="63" spans="1:18" ht="18" customHeight="1" x14ac:dyDescent="0.2">
      <c r="A63" s="197"/>
      <c r="B63" s="218"/>
      <c r="C63" s="240"/>
      <c r="D63" s="2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3"/>
    </row>
    <row r="64" spans="1:18" ht="18" customHeight="1" x14ac:dyDescent="0.2">
      <c r="A64" s="197"/>
      <c r="B64" s="218"/>
      <c r="C64" s="240"/>
      <c r="D64" s="2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3"/>
    </row>
    <row r="65" spans="1:18" ht="18" customHeight="1" x14ac:dyDescent="0.2">
      <c r="A65" s="197"/>
      <c r="B65" s="218"/>
      <c r="C65" s="240"/>
      <c r="D65" s="2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3"/>
    </row>
    <row r="66" spans="1:18" x14ac:dyDescent="0.2">
      <c r="A66" s="197"/>
      <c r="B66" s="218"/>
      <c r="C66" s="240"/>
      <c r="D66" s="2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23"/>
    </row>
    <row r="67" spans="1:18" x14ac:dyDescent="0.2">
      <c r="A67" s="197"/>
      <c r="B67" s="218"/>
      <c r="C67" s="240"/>
      <c r="D67" s="2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23"/>
    </row>
    <row r="68" spans="1:18" x14ac:dyDescent="0.2">
      <c r="A68" s="197"/>
      <c r="B68" s="218"/>
      <c r="C68" s="240"/>
      <c r="D68" s="2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3"/>
    </row>
    <row r="69" spans="1:18" x14ac:dyDescent="0.2">
      <c r="A69" s="197"/>
      <c r="B69" s="218"/>
      <c r="C69" s="240"/>
      <c r="D69" s="2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3"/>
    </row>
    <row r="70" spans="1:18" x14ac:dyDescent="0.2">
      <c r="A70" s="197"/>
      <c r="B70" s="218"/>
      <c r="C70" s="240"/>
      <c r="D70" s="2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3"/>
    </row>
    <row r="71" spans="1:18" x14ac:dyDescent="0.2">
      <c r="A71" s="197"/>
      <c r="B71" s="218"/>
      <c r="C71" s="240"/>
      <c r="D71" s="2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23"/>
    </row>
  </sheetData>
  <mergeCells count="11">
    <mergeCell ref="A8:A9"/>
    <mergeCell ref="A1:Q1"/>
    <mergeCell ref="A2:Q2"/>
    <mergeCell ref="A3:Q3"/>
    <mergeCell ref="D5:I5"/>
    <mergeCell ref="N5:Q5"/>
    <mergeCell ref="J6:L6"/>
    <mergeCell ref="D6:I6"/>
    <mergeCell ref="B8:B9"/>
    <mergeCell ref="C8:C9"/>
    <mergeCell ref="D8:D9"/>
  </mergeCells>
  <printOptions gridLinesSet="0"/>
  <pageMargins left="0.43307086614173229" right="0.19685039370078741" top="0.31496062992125984" bottom="0.47244094488188981" header="0.15748031496062992" footer="0.19685039370078741"/>
  <pageSetup scale="80" orientation="landscape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69"/>
  <sheetViews>
    <sheetView showGridLines="0" topLeftCell="A23" zoomScaleNormal="100" workbookViewId="0">
      <selection activeCell="M35" sqref="M35"/>
    </sheetView>
  </sheetViews>
  <sheetFormatPr baseColWidth="10" defaultColWidth="12" defaultRowHeight="12.75" x14ac:dyDescent="0.2"/>
  <cols>
    <col min="1" max="1" width="14" style="37" customWidth="1"/>
    <col min="2" max="2" width="29.5" style="57" customWidth="1"/>
    <col min="3" max="3" width="14.1640625" style="108" customWidth="1"/>
    <col min="4" max="4" width="15.1640625" style="25" customWidth="1"/>
    <col min="5" max="16" width="8.5" style="2" customWidth="1"/>
    <col min="17" max="17" width="12.1640625" style="56" bestFit="1" customWidth="1"/>
    <col min="18" max="18" width="17" style="25" customWidth="1"/>
    <col min="19" max="19" width="14.33203125" style="2" bestFit="1" customWidth="1"/>
    <col min="20" max="20" width="13.1640625" style="38" bestFit="1" customWidth="1"/>
    <col min="21" max="16384" width="12" style="2"/>
  </cols>
  <sheetData>
    <row r="1" spans="1:21" x14ac:dyDescent="0.2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63"/>
      <c r="T1" s="213"/>
    </row>
    <row r="2" spans="1:21" x14ac:dyDescent="0.2">
      <c r="A2" s="247" t="s">
        <v>107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63"/>
      <c r="T2" s="213"/>
    </row>
    <row r="3" spans="1:21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63"/>
      <c r="T3" s="213"/>
    </row>
    <row r="4" spans="1:21" x14ac:dyDescent="0.2">
      <c r="A4" s="192"/>
      <c r="B4" s="8"/>
      <c r="C4" s="231"/>
      <c r="D4" s="63"/>
      <c r="E4" s="8"/>
      <c r="F4" s="8"/>
      <c r="G4" s="8"/>
      <c r="H4" s="8"/>
      <c r="I4" s="8"/>
      <c r="J4" s="8"/>
      <c r="K4" s="8"/>
      <c r="L4" s="8"/>
      <c r="M4" s="64"/>
      <c r="Q4" s="2"/>
      <c r="R4" s="63"/>
      <c r="T4" s="213"/>
    </row>
    <row r="5" spans="1:21" ht="15.75" x14ac:dyDescent="0.2">
      <c r="A5" s="193"/>
      <c r="B5" s="65" t="s">
        <v>149</v>
      </c>
      <c r="C5" s="232"/>
      <c r="D5" s="269" t="s">
        <v>109</v>
      </c>
      <c r="E5" s="269"/>
      <c r="F5" s="269"/>
      <c r="G5" s="269"/>
      <c r="H5" s="269"/>
      <c r="I5" s="269"/>
      <c r="J5" s="66"/>
      <c r="K5" s="4"/>
      <c r="L5" s="6"/>
      <c r="M5" s="64"/>
      <c r="N5" s="257"/>
      <c r="O5" s="257"/>
      <c r="P5" s="257"/>
      <c r="Q5" s="257"/>
      <c r="R5" s="63"/>
      <c r="T5" s="213"/>
    </row>
    <row r="6" spans="1:21" ht="15.75" x14ac:dyDescent="0.25">
      <c r="A6" s="194"/>
      <c r="B6" s="42" t="s">
        <v>150</v>
      </c>
      <c r="C6" s="231"/>
      <c r="D6" s="274" t="s">
        <v>151</v>
      </c>
      <c r="E6" s="274"/>
      <c r="F6" s="274"/>
      <c r="G6" s="274"/>
      <c r="H6" s="274"/>
      <c r="I6" s="274"/>
      <c r="J6" s="270"/>
      <c r="K6" s="270"/>
      <c r="L6" s="270"/>
      <c r="M6" s="67" t="s">
        <v>112</v>
      </c>
      <c r="N6" s="67"/>
      <c r="O6" s="67"/>
      <c r="P6" s="67"/>
      <c r="Q6" s="62"/>
      <c r="R6" s="62"/>
      <c r="T6" s="213"/>
    </row>
    <row r="7" spans="1:21" ht="6" customHeight="1" thickBot="1" x14ac:dyDescent="0.25">
      <c r="A7" s="195"/>
      <c r="D7" s="2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R7" s="24"/>
      <c r="T7" s="213"/>
    </row>
    <row r="8" spans="1:21" ht="13.5" thickBot="1" x14ac:dyDescent="0.25">
      <c r="A8" s="267" t="s">
        <v>113</v>
      </c>
      <c r="B8" s="258" t="s">
        <v>114</v>
      </c>
      <c r="C8" s="258" t="s">
        <v>115</v>
      </c>
      <c r="D8" s="260" t="s">
        <v>116</v>
      </c>
      <c r="E8" s="234" t="s">
        <v>117</v>
      </c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 t="s">
        <v>118</v>
      </c>
      <c r="R8" s="235"/>
      <c r="T8" s="213"/>
    </row>
    <row r="9" spans="1:21" ht="13.5" thickBot="1" x14ac:dyDescent="0.25">
      <c r="A9" s="275"/>
      <c r="B9" s="259"/>
      <c r="C9" s="259"/>
      <c r="D9" s="261"/>
      <c r="E9" s="241" t="s">
        <v>13</v>
      </c>
      <c r="F9" s="241" t="s">
        <v>14</v>
      </c>
      <c r="G9" s="241" t="s">
        <v>15</v>
      </c>
      <c r="H9" s="241" t="s">
        <v>16</v>
      </c>
      <c r="I9" s="241" t="s">
        <v>17</v>
      </c>
      <c r="J9" s="241" t="s">
        <v>18</v>
      </c>
      <c r="K9" s="241" t="s">
        <v>19</v>
      </c>
      <c r="L9" s="241" t="s">
        <v>20</v>
      </c>
      <c r="M9" s="241" t="s">
        <v>21</v>
      </c>
      <c r="N9" s="241" t="s">
        <v>22</v>
      </c>
      <c r="O9" s="241" t="s">
        <v>23</v>
      </c>
      <c r="P9" s="241" t="s">
        <v>24</v>
      </c>
      <c r="Q9" s="242" t="s">
        <v>119</v>
      </c>
      <c r="R9" s="243" t="s">
        <v>120</v>
      </c>
      <c r="T9" s="213"/>
    </row>
    <row r="10" spans="1:21" s="37" customFormat="1" ht="21.75" customHeight="1" x14ac:dyDescent="0.2">
      <c r="A10" s="168">
        <v>21100001</v>
      </c>
      <c r="B10" s="169" t="s">
        <v>26</v>
      </c>
      <c r="C10" s="170" t="s">
        <v>121</v>
      </c>
      <c r="D10" s="171">
        <v>50000</v>
      </c>
      <c r="E10" s="104"/>
      <c r="F10" s="104"/>
      <c r="G10" s="104"/>
      <c r="H10" s="104">
        <v>1</v>
      </c>
      <c r="I10" s="172"/>
      <c r="J10" s="104"/>
      <c r="K10" s="104"/>
      <c r="L10" s="104"/>
      <c r="M10" s="104">
        <v>1</v>
      </c>
      <c r="N10" s="172"/>
      <c r="O10" s="104"/>
      <c r="P10" s="104"/>
      <c r="Q10" s="105">
        <f>SUM(E10:P10)</f>
        <v>2</v>
      </c>
      <c r="R10" s="103">
        <f>+D10*Q10</f>
        <v>100000</v>
      </c>
      <c r="T10" s="239"/>
    </row>
    <row r="11" spans="1:21" s="37" customFormat="1" ht="18" customHeight="1" x14ac:dyDescent="0.2">
      <c r="A11" s="106">
        <v>21400001</v>
      </c>
      <c r="B11" s="173" t="s">
        <v>136</v>
      </c>
      <c r="C11" s="174" t="s">
        <v>121</v>
      </c>
      <c r="D11" s="175">
        <v>50000</v>
      </c>
      <c r="E11" s="107"/>
      <c r="F11" s="107"/>
      <c r="G11" s="107">
        <v>1</v>
      </c>
      <c r="H11" s="107"/>
      <c r="I11" s="176"/>
      <c r="J11" s="107"/>
      <c r="K11" s="107"/>
      <c r="L11" s="107"/>
      <c r="M11" s="107"/>
      <c r="N11" s="176"/>
      <c r="O11" s="107"/>
      <c r="P11" s="107"/>
      <c r="Q11" s="105">
        <f t="shared" ref="Q11:Q36" si="0">SUM(E11:P11)</f>
        <v>1</v>
      </c>
      <c r="R11" s="103">
        <f t="shared" ref="R11:R36" si="1">+D11*Q11</f>
        <v>50000</v>
      </c>
      <c r="T11" s="239"/>
    </row>
    <row r="12" spans="1:21" s="37" customFormat="1" ht="21.75" customHeight="1" x14ac:dyDescent="0.2">
      <c r="A12" s="199">
        <v>21600001</v>
      </c>
      <c r="B12" s="200" t="s">
        <v>29</v>
      </c>
      <c r="C12" s="201" t="s">
        <v>121</v>
      </c>
      <c r="D12" s="202">
        <v>80000</v>
      </c>
      <c r="E12" s="203"/>
      <c r="F12" s="203"/>
      <c r="G12" s="203"/>
      <c r="H12" s="203"/>
      <c r="I12" s="203">
        <v>1</v>
      </c>
      <c r="J12" s="203"/>
      <c r="K12" s="203"/>
      <c r="L12" s="203"/>
      <c r="M12" s="203"/>
      <c r="N12" s="203"/>
      <c r="O12" s="203"/>
      <c r="P12" s="203"/>
      <c r="Q12" s="105">
        <f t="shared" si="0"/>
        <v>1</v>
      </c>
      <c r="R12" s="103">
        <f t="shared" si="1"/>
        <v>80000</v>
      </c>
      <c r="U12" s="141"/>
    </row>
    <row r="13" spans="1:21" s="37" customFormat="1" ht="26.25" customHeight="1" x14ac:dyDescent="0.2">
      <c r="A13" s="106">
        <v>24100001</v>
      </c>
      <c r="B13" s="173" t="s">
        <v>32</v>
      </c>
      <c r="C13" s="174" t="s">
        <v>121</v>
      </c>
      <c r="D13" s="175">
        <v>50000</v>
      </c>
      <c r="E13" s="107"/>
      <c r="F13" s="107"/>
      <c r="G13" s="107"/>
      <c r="H13" s="107"/>
      <c r="I13" s="176"/>
      <c r="J13" s="107"/>
      <c r="K13" s="107"/>
      <c r="L13" s="107"/>
      <c r="M13" s="107"/>
      <c r="N13" s="176"/>
      <c r="O13" s="107"/>
      <c r="P13" s="107">
        <v>1</v>
      </c>
      <c r="Q13" s="105">
        <f t="shared" si="0"/>
        <v>1</v>
      </c>
      <c r="R13" s="103">
        <f t="shared" si="1"/>
        <v>50000</v>
      </c>
      <c r="T13" s="239"/>
    </row>
    <row r="14" spans="1:21" s="37" customFormat="1" ht="23.25" customHeight="1" x14ac:dyDescent="0.2">
      <c r="A14" s="106" t="s">
        <v>34</v>
      </c>
      <c r="B14" s="173" t="s">
        <v>35</v>
      </c>
      <c r="C14" s="174" t="s">
        <v>121</v>
      </c>
      <c r="D14" s="175">
        <v>45000</v>
      </c>
      <c r="E14" s="107"/>
      <c r="F14" s="107"/>
      <c r="G14" s="107"/>
      <c r="H14" s="107"/>
      <c r="I14" s="176"/>
      <c r="J14" s="107"/>
      <c r="K14" s="107"/>
      <c r="L14" s="107"/>
      <c r="M14" s="107"/>
      <c r="N14" s="176"/>
      <c r="O14" s="107"/>
      <c r="P14" s="107">
        <v>1</v>
      </c>
      <c r="Q14" s="105">
        <f t="shared" si="0"/>
        <v>1</v>
      </c>
      <c r="R14" s="103">
        <f t="shared" si="1"/>
        <v>45000</v>
      </c>
      <c r="T14" s="239"/>
    </row>
    <row r="15" spans="1:21" s="37" customFormat="1" ht="22.5" customHeight="1" x14ac:dyDescent="0.2">
      <c r="A15" s="106" t="s">
        <v>36</v>
      </c>
      <c r="B15" s="173" t="s">
        <v>37</v>
      </c>
      <c r="C15" s="174" t="s">
        <v>121</v>
      </c>
      <c r="D15" s="175">
        <v>45000</v>
      </c>
      <c r="E15" s="107"/>
      <c r="F15" s="107"/>
      <c r="G15" s="107"/>
      <c r="H15" s="107"/>
      <c r="I15" s="176"/>
      <c r="J15" s="107"/>
      <c r="K15" s="107"/>
      <c r="L15" s="107"/>
      <c r="M15" s="107"/>
      <c r="N15" s="176"/>
      <c r="O15" s="107"/>
      <c r="P15" s="107">
        <v>1</v>
      </c>
      <c r="Q15" s="105">
        <f t="shared" si="0"/>
        <v>1</v>
      </c>
      <c r="R15" s="103">
        <f t="shared" si="1"/>
        <v>45000</v>
      </c>
      <c r="T15" s="239"/>
    </row>
    <row r="16" spans="1:21" s="37" customFormat="1" ht="24" customHeight="1" x14ac:dyDescent="0.2">
      <c r="A16" s="106">
        <v>24600001</v>
      </c>
      <c r="B16" s="173" t="s">
        <v>152</v>
      </c>
      <c r="C16" s="174" t="s">
        <v>121</v>
      </c>
      <c r="D16" s="175">
        <v>60000</v>
      </c>
      <c r="E16" s="107"/>
      <c r="F16" s="107"/>
      <c r="G16" s="107"/>
      <c r="H16" s="107">
        <v>1</v>
      </c>
      <c r="I16" s="176"/>
      <c r="J16" s="107"/>
      <c r="K16" s="107"/>
      <c r="L16" s="107"/>
      <c r="M16" s="107">
        <v>1</v>
      </c>
      <c r="N16" s="176"/>
      <c r="O16" s="107"/>
      <c r="P16" s="107"/>
      <c r="Q16" s="105">
        <f t="shared" si="0"/>
        <v>2</v>
      </c>
      <c r="R16" s="103">
        <f t="shared" si="1"/>
        <v>120000</v>
      </c>
      <c r="T16" s="239"/>
    </row>
    <row r="17" spans="1:21" s="37" customFormat="1" ht="24.75" customHeight="1" x14ac:dyDescent="0.2">
      <c r="A17" s="106">
        <v>24900001</v>
      </c>
      <c r="B17" s="173" t="s">
        <v>40</v>
      </c>
      <c r="C17" s="174" t="s">
        <v>121</v>
      </c>
      <c r="D17" s="175">
        <v>60000</v>
      </c>
      <c r="E17" s="107"/>
      <c r="F17" s="107"/>
      <c r="G17" s="107">
        <v>1</v>
      </c>
      <c r="H17" s="107"/>
      <c r="I17" s="176"/>
      <c r="J17" s="107"/>
      <c r="K17" s="107"/>
      <c r="L17" s="107">
        <v>1</v>
      </c>
      <c r="M17" s="107"/>
      <c r="N17" s="176"/>
      <c r="O17" s="107"/>
      <c r="P17" s="107"/>
      <c r="Q17" s="105">
        <f t="shared" si="0"/>
        <v>2</v>
      </c>
      <c r="R17" s="103">
        <f t="shared" si="1"/>
        <v>120000</v>
      </c>
      <c r="T17" s="239"/>
    </row>
    <row r="18" spans="1:21" s="37" customFormat="1" ht="30.75" customHeight="1" x14ac:dyDescent="0.2">
      <c r="A18" s="106">
        <v>25500001</v>
      </c>
      <c r="B18" s="173" t="s">
        <v>45</v>
      </c>
      <c r="C18" s="174" t="s">
        <v>121</v>
      </c>
      <c r="D18" s="175">
        <v>120000</v>
      </c>
      <c r="E18" s="107"/>
      <c r="F18" s="107"/>
      <c r="G18" s="107"/>
      <c r="H18" s="107"/>
      <c r="I18" s="176"/>
      <c r="J18" s="107"/>
      <c r="K18" s="107"/>
      <c r="L18" s="107"/>
      <c r="M18" s="107"/>
      <c r="N18" s="176"/>
      <c r="O18" s="107"/>
      <c r="P18" s="107">
        <v>1</v>
      </c>
      <c r="Q18" s="105">
        <f t="shared" si="0"/>
        <v>1</v>
      </c>
      <c r="R18" s="103">
        <f t="shared" si="1"/>
        <v>120000</v>
      </c>
      <c r="T18" s="239"/>
    </row>
    <row r="19" spans="1:21" s="37" customFormat="1" ht="30.75" customHeight="1" x14ac:dyDescent="0.2">
      <c r="A19" s="106">
        <v>27200001</v>
      </c>
      <c r="B19" s="173" t="s">
        <v>153</v>
      </c>
      <c r="C19" s="174" t="s">
        <v>121</v>
      </c>
      <c r="D19" s="175">
        <v>8000</v>
      </c>
      <c r="E19" s="107"/>
      <c r="F19" s="107"/>
      <c r="G19" s="107">
        <v>1</v>
      </c>
      <c r="H19" s="107"/>
      <c r="I19" s="176"/>
      <c r="J19" s="107"/>
      <c r="K19" s="107"/>
      <c r="L19" s="107"/>
      <c r="M19" s="107">
        <v>1</v>
      </c>
      <c r="N19" s="176"/>
      <c r="O19" s="107"/>
      <c r="P19" s="107"/>
      <c r="Q19" s="105">
        <f t="shared" si="0"/>
        <v>2</v>
      </c>
      <c r="R19" s="103">
        <f t="shared" si="1"/>
        <v>16000</v>
      </c>
      <c r="T19" s="239"/>
    </row>
    <row r="20" spans="1:21" s="37" customFormat="1" ht="24.75" customHeight="1" x14ac:dyDescent="0.2">
      <c r="A20" s="82">
        <v>29100001</v>
      </c>
      <c r="B20" s="140" t="s">
        <v>48</v>
      </c>
      <c r="C20" s="113" t="s">
        <v>121</v>
      </c>
      <c r="D20" s="96">
        <v>35000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>
        <v>1</v>
      </c>
      <c r="Q20" s="105">
        <f t="shared" si="0"/>
        <v>1</v>
      </c>
      <c r="R20" s="103">
        <f t="shared" si="1"/>
        <v>35000</v>
      </c>
      <c r="U20" s="141"/>
    </row>
    <row r="21" spans="1:21" s="37" customFormat="1" ht="24" customHeight="1" x14ac:dyDescent="0.2">
      <c r="A21" s="106">
        <v>29400001</v>
      </c>
      <c r="B21" s="173" t="s">
        <v>50</v>
      </c>
      <c r="C21" s="174" t="s">
        <v>121</v>
      </c>
      <c r="D21" s="175">
        <v>20485</v>
      </c>
      <c r="E21" s="107"/>
      <c r="F21" s="107"/>
      <c r="G21" s="107"/>
      <c r="H21" s="107"/>
      <c r="I21" s="176"/>
      <c r="J21" s="107"/>
      <c r="K21" s="107"/>
      <c r="L21" s="107"/>
      <c r="M21" s="107"/>
      <c r="N21" s="176"/>
      <c r="O21" s="107"/>
      <c r="P21" s="107">
        <v>1</v>
      </c>
      <c r="Q21" s="105">
        <f t="shared" si="0"/>
        <v>1</v>
      </c>
      <c r="R21" s="103">
        <f t="shared" si="1"/>
        <v>20485</v>
      </c>
      <c r="T21" s="239"/>
    </row>
    <row r="22" spans="1:21" s="37" customFormat="1" ht="18" customHeight="1" x14ac:dyDescent="0.2">
      <c r="A22" s="82">
        <v>31100001</v>
      </c>
      <c r="B22" s="140" t="s">
        <v>54</v>
      </c>
      <c r="C22" s="113" t="s">
        <v>125</v>
      </c>
      <c r="D22" s="96">
        <v>45000</v>
      </c>
      <c r="E22" s="97"/>
      <c r="F22" s="97"/>
      <c r="G22" s="97"/>
      <c r="H22" s="97"/>
      <c r="I22" s="97"/>
      <c r="J22" s="97"/>
      <c r="K22" s="97">
        <v>1</v>
      </c>
      <c r="L22" s="97">
        <v>1</v>
      </c>
      <c r="M22" s="97">
        <v>1</v>
      </c>
      <c r="N22" s="97">
        <v>1</v>
      </c>
      <c r="O22" s="97">
        <v>1</v>
      </c>
      <c r="P22" s="97">
        <v>1</v>
      </c>
      <c r="Q22" s="105">
        <f t="shared" si="0"/>
        <v>6</v>
      </c>
      <c r="R22" s="103">
        <f t="shared" si="1"/>
        <v>270000</v>
      </c>
      <c r="U22" s="141"/>
    </row>
    <row r="23" spans="1:21" s="37" customFormat="1" ht="18" customHeight="1" x14ac:dyDescent="0.2">
      <c r="A23" s="82">
        <v>31300001</v>
      </c>
      <c r="B23" s="140" t="s">
        <v>55</v>
      </c>
      <c r="C23" s="113" t="s">
        <v>125</v>
      </c>
      <c r="D23" s="96">
        <v>2800</v>
      </c>
      <c r="E23" s="97"/>
      <c r="F23" s="97"/>
      <c r="G23" s="97"/>
      <c r="H23" s="97"/>
      <c r="I23" s="97"/>
      <c r="J23" s="97"/>
      <c r="K23" s="97">
        <v>1</v>
      </c>
      <c r="L23" s="97">
        <v>1</v>
      </c>
      <c r="M23" s="97">
        <v>1</v>
      </c>
      <c r="N23" s="97">
        <v>1</v>
      </c>
      <c r="O23" s="97">
        <v>1</v>
      </c>
      <c r="P23" s="97">
        <v>1</v>
      </c>
      <c r="Q23" s="105">
        <f t="shared" si="0"/>
        <v>6</v>
      </c>
      <c r="R23" s="103">
        <f t="shared" si="1"/>
        <v>16800</v>
      </c>
      <c r="U23" s="141"/>
    </row>
    <row r="24" spans="1:21" s="37" customFormat="1" ht="18" customHeight="1" x14ac:dyDescent="0.2">
      <c r="A24" s="82">
        <v>31400001</v>
      </c>
      <c r="B24" s="140" t="s">
        <v>56</v>
      </c>
      <c r="C24" s="113" t="s">
        <v>125</v>
      </c>
      <c r="D24" s="96">
        <v>3500</v>
      </c>
      <c r="E24" s="97"/>
      <c r="F24" s="97"/>
      <c r="G24" s="97"/>
      <c r="H24" s="97"/>
      <c r="I24" s="97"/>
      <c r="J24" s="97"/>
      <c r="K24" s="97">
        <v>1</v>
      </c>
      <c r="L24" s="97">
        <v>1</v>
      </c>
      <c r="M24" s="97">
        <v>1</v>
      </c>
      <c r="N24" s="97">
        <v>1</v>
      </c>
      <c r="O24" s="97">
        <v>1</v>
      </c>
      <c r="P24" s="97">
        <v>1</v>
      </c>
      <c r="Q24" s="105">
        <f t="shared" si="0"/>
        <v>6</v>
      </c>
      <c r="R24" s="103">
        <f t="shared" si="1"/>
        <v>21000</v>
      </c>
      <c r="U24" s="141"/>
    </row>
    <row r="25" spans="1:21" s="37" customFormat="1" ht="24.75" customHeight="1" x14ac:dyDescent="0.2">
      <c r="A25" s="82">
        <v>31700001</v>
      </c>
      <c r="B25" s="140" t="s">
        <v>57</v>
      </c>
      <c r="C25" s="113" t="s">
        <v>125</v>
      </c>
      <c r="D25" s="96">
        <v>16000</v>
      </c>
      <c r="E25" s="97"/>
      <c r="F25" s="97"/>
      <c r="G25" s="97"/>
      <c r="H25" s="97"/>
      <c r="I25" s="97"/>
      <c r="J25" s="97"/>
      <c r="K25" s="97">
        <v>1</v>
      </c>
      <c r="L25" s="97">
        <v>1</v>
      </c>
      <c r="M25" s="97">
        <v>1</v>
      </c>
      <c r="N25" s="97">
        <v>1</v>
      </c>
      <c r="O25" s="97">
        <v>1</v>
      </c>
      <c r="P25" s="97">
        <v>1</v>
      </c>
      <c r="Q25" s="105">
        <f t="shared" si="0"/>
        <v>6</v>
      </c>
      <c r="R25" s="103">
        <f t="shared" si="1"/>
        <v>96000</v>
      </c>
      <c r="U25" s="141"/>
    </row>
    <row r="26" spans="1:21" s="37" customFormat="1" ht="18" customHeight="1" x14ac:dyDescent="0.2">
      <c r="A26" s="82">
        <v>31800001</v>
      </c>
      <c r="B26" s="140" t="s">
        <v>58</v>
      </c>
      <c r="C26" s="113" t="s">
        <v>125</v>
      </c>
      <c r="D26" s="96">
        <v>1000</v>
      </c>
      <c r="E26" s="97"/>
      <c r="F26" s="97"/>
      <c r="G26" s="97"/>
      <c r="H26" s="97"/>
      <c r="I26" s="97"/>
      <c r="J26" s="97"/>
      <c r="K26" s="97">
        <v>1</v>
      </c>
      <c r="L26" s="97"/>
      <c r="M26" s="97"/>
      <c r="N26" s="97"/>
      <c r="O26" s="97"/>
      <c r="P26" s="97"/>
      <c r="Q26" s="105">
        <f t="shared" si="0"/>
        <v>1</v>
      </c>
      <c r="R26" s="103">
        <f t="shared" si="1"/>
        <v>1000</v>
      </c>
      <c r="U26" s="141"/>
    </row>
    <row r="27" spans="1:21" s="37" customFormat="1" ht="24.75" customHeight="1" x14ac:dyDescent="0.2">
      <c r="A27" s="106">
        <v>32300002</v>
      </c>
      <c r="B27" s="173" t="s">
        <v>60</v>
      </c>
      <c r="C27" s="174" t="s">
        <v>125</v>
      </c>
      <c r="D27" s="175">
        <v>24000</v>
      </c>
      <c r="E27" s="107"/>
      <c r="F27" s="107"/>
      <c r="G27" s="107"/>
      <c r="H27" s="107"/>
      <c r="I27" s="107"/>
      <c r="J27" s="107"/>
      <c r="K27" s="107">
        <v>1</v>
      </c>
      <c r="L27" s="107">
        <v>1</v>
      </c>
      <c r="M27" s="107">
        <v>1</v>
      </c>
      <c r="N27" s="107">
        <v>1</v>
      </c>
      <c r="O27" s="107">
        <v>1</v>
      </c>
      <c r="P27" s="107">
        <v>1</v>
      </c>
      <c r="Q27" s="105">
        <f t="shared" si="0"/>
        <v>6</v>
      </c>
      <c r="R27" s="103">
        <f t="shared" si="1"/>
        <v>144000</v>
      </c>
      <c r="T27" s="239"/>
    </row>
    <row r="28" spans="1:21" s="37" customFormat="1" ht="24.75" customHeight="1" x14ac:dyDescent="0.2">
      <c r="A28" s="106">
        <v>331000001</v>
      </c>
      <c r="B28" s="173" t="s">
        <v>154</v>
      </c>
      <c r="C28" s="174" t="s">
        <v>125</v>
      </c>
      <c r="D28" s="175">
        <v>80000</v>
      </c>
      <c r="E28" s="107"/>
      <c r="F28" s="107"/>
      <c r="G28" s="107"/>
      <c r="H28" s="107"/>
      <c r="I28" s="107"/>
      <c r="J28" s="107"/>
      <c r="K28" s="107">
        <v>1</v>
      </c>
      <c r="L28" s="107"/>
      <c r="M28" s="107"/>
      <c r="N28" s="107"/>
      <c r="O28" s="107"/>
      <c r="P28" s="107"/>
      <c r="Q28" s="105">
        <f t="shared" si="0"/>
        <v>1</v>
      </c>
      <c r="R28" s="103">
        <f t="shared" si="1"/>
        <v>80000</v>
      </c>
      <c r="T28" s="239"/>
    </row>
    <row r="29" spans="1:21" s="37" customFormat="1" ht="24.75" customHeight="1" x14ac:dyDescent="0.2">
      <c r="A29" s="106">
        <v>334000001</v>
      </c>
      <c r="B29" s="173" t="s">
        <v>63</v>
      </c>
      <c r="C29" s="174" t="s">
        <v>125</v>
      </c>
      <c r="D29" s="175">
        <v>60000</v>
      </c>
      <c r="E29" s="107"/>
      <c r="F29" s="107"/>
      <c r="G29" s="107"/>
      <c r="H29" s="107"/>
      <c r="I29" s="107"/>
      <c r="J29" s="107"/>
      <c r="K29" s="107"/>
      <c r="L29" s="107">
        <v>1</v>
      </c>
      <c r="M29" s="107"/>
      <c r="N29" s="107"/>
      <c r="O29" s="107"/>
      <c r="P29" s="107"/>
      <c r="Q29" s="105">
        <f t="shared" si="0"/>
        <v>1</v>
      </c>
      <c r="R29" s="103">
        <f t="shared" si="1"/>
        <v>60000</v>
      </c>
      <c r="T29" s="239"/>
    </row>
    <row r="30" spans="1:21" s="37" customFormat="1" ht="18" customHeight="1" x14ac:dyDescent="0.2">
      <c r="A30" s="82" t="s">
        <v>143</v>
      </c>
      <c r="B30" s="140" t="s">
        <v>64</v>
      </c>
      <c r="C30" s="113" t="s">
        <v>125</v>
      </c>
      <c r="D30" s="96">
        <v>60000</v>
      </c>
      <c r="E30" s="97"/>
      <c r="F30" s="97"/>
      <c r="G30" s="97"/>
      <c r="H30" s="97"/>
      <c r="I30" s="97"/>
      <c r="J30" s="97"/>
      <c r="K30" s="97">
        <v>1</v>
      </c>
      <c r="L30" s="97">
        <v>1</v>
      </c>
      <c r="M30" s="97">
        <v>1</v>
      </c>
      <c r="N30" s="97">
        <v>1</v>
      </c>
      <c r="O30" s="97">
        <v>1</v>
      </c>
      <c r="P30" s="97">
        <v>1</v>
      </c>
      <c r="Q30" s="105">
        <f t="shared" si="0"/>
        <v>6</v>
      </c>
      <c r="R30" s="103">
        <f t="shared" si="1"/>
        <v>360000</v>
      </c>
      <c r="U30" s="141"/>
    </row>
    <row r="31" spans="1:21" s="37" customFormat="1" ht="21" customHeight="1" x14ac:dyDescent="0.2">
      <c r="A31" s="106">
        <v>35100001</v>
      </c>
      <c r="B31" s="173" t="s">
        <v>155</v>
      </c>
      <c r="C31" s="174" t="s">
        <v>145</v>
      </c>
      <c r="D31" s="175">
        <v>120000</v>
      </c>
      <c r="E31" s="107"/>
      <c r="F31" s="107"/>
      <c r="G31" s="107">
        <v>1</v>
      </c>
      <c r="H31" s="107"/>
      <c r="I31" s="176"/>
      <c r="J31" s="107"/>
      <c r="K31" s="107">
        <v>1</v>
      </c>
      <c r="L31" s="107"/>
      <c r="M31" s="107"/>
      <c r="N31" s="176"/>
      <c r="O31" s="107"/>
      <c r="P31" s="107"/>
      <c r="Q31" s="105">
        <f t="shared" si="0"/>
        <v>2</v>
      </c>
      <c r="R31" s="103">
        <f t="shared" si="1"/>
        <v>240000</v>
      </c>
      <c r="T31" s="239"/>
    </row>
    <row r="32" spans="1:21" s="37" customFormat="1" ht="21.75" customHeight="1" x14ac:dyDescent="0.2">
      <c r="A32" s="106">
        <v>35100001</v>
      </c>
      <c r="B32" s="173" t="s">
        <v>146</v>
      </c>
      <c r="C32" s="174" t="s">
        <v>145</v>
      </c>
      <c r="D32" s="175">
        <v>50000</v>
      </c>
      <c r="E32" s="107"/>
      <c r="F32" s="107"/>
      <c r="G32" s="107"/>
      <c r="H32" s="107"/>
      <c r="I32" s="176"/>
      <c r="J32" s="107"/>
      <c r="K32" s="107">
        <v>1</v>
      </c>
      <c r="L32" s="107"/>
      <c r="M32" s="107"/>
      <c r="N32" s="176"/>
      <c r="O32" s="107"/>
      <c r="P32" s="107"/>
      <c r="Q32" s="105">
        <f t="shared" si="0"/>
        <v>1</v>
      </c>
      <c r="R32" s="103">
        <f t="shared" si="1"/>
        <v>50000</v>
      </c>
      <c r="T32" s="239"/>
    </row>
    <row r="33" spans="1:20" s="37" customFormat="1" ht="21.75" customHeight="1" x14ac:dyDescent="0.2">
      <c r="A33" s="106">
        <v>35100001</v>
      </c>
      <c r="B33" s="173" t="s">
        <v>144</v>
      </c>
      <c r="C33" s="174" t="s">
        <v>145</v>
      </c>
      <c r="D33" s="175">
        <v>200000</v>
      </c>
      <c r="E33" s="107"/>
      <c r="F33" s="107"/>
      <c r="G33" s="107"/>
      <c r="H33" s="107"/>
      <c r="I33" s="176"/>
      <c r="J33" s="107"/>
      <c r="K33" s="107">
        <v>1</v>
      </c>
      <c r="L33" s="107"/>
      <c r="M33" s="107"/>
      <c r="N33" s="176"/>
      <c r="O33" s="107"/>
      <c r="P33" s="107"/>
      <c r="Q33" s="105">
        <f t="shared" si="0"/>
        <v>1</v>
      </c>
      <c r="R33" s="103">
        <f t="shared" si="1"/>
        <v>200000</v>
      </c>
      <c r="T33" s="239"/>
    </row>
    <row r="34" spans="1:20" s="37" customFormat="1" ht="37.5" customHeight="1" x14ac:dyDescent="0.2">
      <c r="A34" s="106">
        <v>35300001</v>
      </c>
      <c r="B34" s="173" t="s">
        <v>69</v>
      </c>
      <c r="C34" s="174" t="s">
        <v>145</v>
      </c>
      <c r="D34" s="175">
        <v>51333</v>
      </c>
      <c r="E34" s="107"/>
      <c r="F34" s="107"/>
      <c r="G34" s="107"/>
      <c r="H34" s="107"/>
      <c r="I34" s="176"/>
      <c r="J34" s="107">
        <v>1</v>
      </c>
      <c r="K34" s="107"/>
      <c r="L34" s="107"/>
      <c r="M34" s="107"/>
      <c r="N34" s="176"/>
      <c r="O34" s="107"/>
      <c r="P34" s="107"/>
      <c r="Q34" s="105">
        <f t="shared" si="0"/>
        <v>1</v>
      </c>
      <c r="R34" s="103">
        <f t="shared" si="1"/>
        <v>51333</v>
      </c>
      <c r="T34" s="239"/>
    </row>
    <row r="35" spans="1:20" s="37" customFormat="1" ht="28.5" customHeight="1" x14ac:dyDescent="0.2">
      <c r="A35" s="106">
        <v>35800001</v>
      </c>
      <c r="B35" s="173" t="s">
        <v>72</v>
      </c>
      <c r="C35" s="174" t="s">
        <v>125</v>
      </c>
      <c r="D35" s="175">
        <v>20000</v>
      </c>
      <c r="E35" s="107"/>
      <c r="F35" s="107">
        <v>1</v>
      </c>
      <c r="G35" s="107"/>
      <c r="H35" s="107"/>
      <c r="I35" s="176">
        <v>1</v>
      </c>
      <c r="J35" s="107"/>
      <c r="K35" s="107"/>
      <c r="L35" s="107"/>
      <c r="M35" s="107">
        <v>1</v>
      </c>
      <c r="N35" s="176"/>
      <c r="O35" s="107"/>
      <c r="P35" s="107">
        <v>1</v>
      </c>
      <c r="Q35" s="105">
        <f t="shared" si="0"/>
        <v>4</v>
      </c>
      <c r="R35" s="103">
        <f t="shared" si="1"/>
        <v>80000</v>
      </c>
      <c r="T35" s="239"/>
    </row>
    <row r="36" spans="1:20" s="37" customFormat="1" ht="28.5" customHeight="1" x14ac:dyDescent="0.2">
      <c r="A36" s="106">
        <v>36100003</v>
      </c>
      <c r="B36" s="173" t="s">
        <v>156</v>
      </c>
      <c r="C36" s="174" t="s">
        <v>125</v>
      </c>
      <c r="D36" s="175">
        <v>200000</v>
      </c>
      <c r="E36" s="107"/>
      <c r="F36" s="107"/>
      <c r="G36" s="107"/>
      <c r="H36" s="107">
        <v>1</v>
      </c>
      <c r="I36" s="176"/>
      <c r="J36" s="107"/>
      <c r="K36" s="107"/>
      <c r="L36" s="107"/>
      <c r="M36" s="107"/>
      <c r="N36" s="176"/>
      <c r="O36" s="107"/>
      <c r="P36" s="107"/>
      <c r="Q36" s="105">
        <f t="shared" si="0"/>
        <v>1</v>
      </c>
      <c r="R36" s="103">
        <f t="shared" si="1"/>
        <v>200000</v>
      </c>
      <c r="T36" s="239"/>
    </row>
    <row r="37" spans="1:20" ht="18" customHeight="1" thickBot="1" x14ac:dyDescent="0.25">
      <c r="A37" s="198"/>
      <c r="B37" s="58" t="s">
        <v>106</v>
      </c>
      <c r="C37" s="109"/>
      <c r="D37" s="55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244"/>
      <c r="R37" s="245">
        <f>SUM(R10:R36)</f>
        <v>2671618</v>
      </c>
      <c r="T37" s="213"/>
    </row>
    <row r="38" spans="1:20" ht="18" customHeight="1" x14ac:dyDescent="0.2">
      <c r="A38" s="197"/>
      <c r="B38" s="59"/>
      <c r="C38" s="110"/>
      <c r="D38" s="2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61"/>
      <c r="R38" s="23"/>
      <c r="T38" s="246"/>
    </row>
    <row r="39" spans="1:20" ht="18" customHeight="1" x14ac:dyDescent="0.2">
      <c r="A39" s="197"/>
      <c r="B39" s="59"/>
      <c r="C39" s="110"/>
      <c r="D39" s="2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61"/>
      <c r="R39" s="23"/>
      <c r="T39" s="213"/>
    </row>
    <row r="40" spans="1:20" ht="18" customHeight="1" x14ac:dyDescent="0.2">
      <c r="A40" s="197"/>
      <c r="B40" s="187"/>
      <c r="C40" s="110"/>
      <c r="D40" s="2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61"/>
      <c r="R40" s="23"/>
      <c r="T40" s="213"/>
    </row>
    <row r="41" spans="1:20" ht="18" customHeight="1" x14ac:dyDescent="0.2">
      <c r="A41" s="197"/>
      <c r="B41" s="59"/>
      <c r="C41" s="110"/>
      <c r="D41" s="2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61"/>
      <c r="R41" s="23"/>
      <c r="T41" s="213"/>
    </row>
    <row r="42" spans="1:20" ht="18" customHeight="1" x14ac:dyDescent="0.2">
      <c r="A42" s="197"/>
      <c r="B42" s="59"/>
      <c r="C42" s="110"/>
      <c r="D42" s="2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61"/>
      <c r="R42" s="23"/>
      <c r="T42" s="213"/>
    </row>
    <row r="43" spans="1:20" ht="18" customHeight="1" x14ac:dyDescent="0.2">
      <c r="A43" s="197"/>
      <c r="B43" s="187"/>
      <c r="C43" s="110"/>
      <c r="D43" s="2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61"/>
      <c r="R43" s="23"/>
      <c r="T43" s="213"/>
    </row>
    <row r="44" spans="1:20" ht="18" customHeight="1" x14ac:dyDescent="0.2">
      <c r="A44" s="197"/>
      <c r="B44" s="59"/>
      <c r="C44" s="110"/>
      <c r="D44" s="2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61"/>
      <c r="R44" s="23"/>
      <c r="T44" s="213"/>
    </row>
    <row r="45" spans="1:20" ht="18" customHeight="1" x14ac:dyDescent="0.2">
      <c r="A45" s="197"/>
      <c r="B45" s="59"/>
      <c r="C45" s="110"/>
      <c r="D45" s="2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61"/>
      <c r="R45" s="23"/>
      <c r="T45" s="213"/>
    </row>
    <row r="46" spans="1:20" ht="18" customHeight="1" x14ac:dyDescent="0.2">
      <c r="A46" s="197"/>
      <c r="B46" s="59"/>
      <c r="C46" s="110"/>
      <c r="D46" s="2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61"/>
      <c r="R46" s="23"/>
      <c r="T46" s="213"/>
    </row>
    <row r="47" spans="1:20" ht="18" customHeight="1" x14ac:dyDescent="0.2">
      <c r="A47" s="197"/>
      <c r="B47" s="59"/>
      <c r="C47" s="110"/>
      <c r="D47" s="2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61"/>
      <c r="R47" s="23"/>
      <c r="T47" s="213"/>
    </row>
    <row r="48" spans="1:20" ht="18" customHeight="1" x14ac:dyDescent="0.2">
      <c r="A48" s="197"/>
      <c r="B48" s="59"/>
      <c r="C48" s="110"/>
      <c r="D48" s="2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61"/>
      <c r="R48" s="23"/>
      <c r="T48" s="213"/>
    </row>
    <row r="49" spans="1:18" ht="18" customHeight="1" x14ac:dyDescent="0.2">
      <c r="A49" s="197"/>
      <c r="B49" s="59"/>
      <c r="C49" s="110"/>
      <c r="D49" s="2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61"/>
      <c r="R49" s="23"/>
    </row>
    <row r="50" spans="1:18" ht="18" customHeight="1" x14ac:dyDescent="0.2">
      <c r="A50" s="197"/>
      <c r="B50" s="59"/>
      <c r="C50" s="110"/>
      <c r="D50" s="2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61"/>
      <c r="R50" s="23"/>
    </row>
    <row r="51" spans="1:18" ht="18" customHeight="1" x14ac:dyDescent="0.2">
      <c r="A51" s="197"/>
      <c r="B51" s="59"/>
      <c r="C51" s="110"/>
      <c r="D51" s="2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61"/>
      <c r="R51" s="23"/>
    </row>
    <row r="52" spans="1:18" ht="18" customHeight="1" x14ac:dyDescent="0.2">
      <c r="A52" s="197"/>
      <c r="B52" s="59"/>
      <c r="C52" s="110"/>
      <c r="D52" s="2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61"/>
      <c r="R52" s="23"/>
    </row>
    <row r="53" spans="1:18" ht="18" customHeight="1" x14ac:dyDescent="0.2">
      <c r="A53" s="197"/>
      <c r="B53" s="59"/>
      <c r="C53" s="110"/>
      <c r="D53" s="2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61"/>
      <c r="R53" s="23"/>
    </row>
    <row r="54" spans="1:18" ht="18" customHeight="1" x14ac:dyDescent="0.2">
      <c r="A54" s="197"/>
      <c r="B54" s="59"/>
      <c r="C54" s="110"/>
      <c r="D54" s="2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61"/>
      <c r="R54" s="23"/>
    </row>
    <row r="55" spans="1:18" ht="18" customHeight="1" x14ac:dyDescent="0.2">
      <c r="A55" s="197"/>
      <c r="B55" s="59"/>
      <c r="C55" s="110"/>
      <c r="D55" s="2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61"/>
      <c r="R55" s="23"/>
    </row>
    <row r="56" spans="1:18" ht="18" customHeight="1" x14ac:dyDescent="0.2">
      <c r="A56" s="197"/>
      <c r="B56" s="59"/>
      <c r="C56" s="110"/>
      <c r="D56" s="2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61"/>
      <c r="R56" s="23"/>
    </row>
    <row r="57" spans="1:18" ht="18" customHeight="1" x14ac:dyDescent="0.2">
      <c r="A57" s="197"/>
      <c r="B57" s="59"/>
      <c r="C57" s="110"/>
      <c r="D57" s="2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61"/>
      <c r="R57" s="23"/>
    </row>
    <row r="58" spans="1:18" ht="18" customHeight="1" x14ac:dyDescent="0.2">
      <c r="A58" s="197"/>
      <c r="B58" s="59"/>
      <c r="C58" s="110"/>
      <c r="D58" s="2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61"/>
      <c r="R58" s="23"/>
    </row>
    <row r="59" spans="1:18" ht="18" customHeight="1" x14ac:dyDescent="0.2">
      <c r="A59" s="197"/>
      <c r="B59" s="59"/>
      <c r="C59" s="110"/>
      <c r="D59" s="2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61"/>
      <c r="R59" s="23"/>
    </row>
    <row r="60" spans="1:18" ht="18" customHeight="1" x14ac:dyDescent="0.2">
      <c r="A60" s="197"/>
      <c r="B60" s="59"/>
      <c r="C60" s="110"/>
      <c r="D60" s="2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61"/>
      <c r="R60" s="23"/>
    </row>
    <row r="61" spans="1:18" ht="18" customHeight="1" x14ac:dyDescent="0.2">
      <c r="A61" s="197"/>
      <c r="B61" s="59"/>
      <c r="C61" s="110"/>
      <c r="D61" s="2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61"/>
      <c r="R61" s="23"/>
    </row>
    <row r="62" spans="1:18" ht="18" customHeight="1" x14ac:dyDescent="0.2">
      <c r="A62" s="197"/>
      <c r="B62" s="59"/>
      <c r="C62" s="110"/>
      <c r="D62" s="2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61"/>
      <c r="R62" s="23"/>
    </row>
    <row r="63" spans="1:18" ht="18" customHeight="1" x14ac:dyDescent="0.2">
      <c r="A63" s="197"/>
      <c r="B63" s="59"/>
      <c r="C63" s="110"/>
      <c r="D63" s="2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61"/>
      <c r="R63" s="23"/>
    </row>
    <row r="64" spans="1:18" x14ac:dyDescent="0.2">
      <c r="A64" s="197"/>
      <c r="B64" s="59"/>
      <c r="C64" s="110"/>
      <c r="D64" s="2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61"/>
      <c r="R64" s="23"/>
    </row>
    <row r="65" spans="1:18" x14ac:dyDescent="0.2">
      <c r="A65" s="197"/>
      <c r="B65" s="59"/>
      <c r="C65" s="110"/>
      <c r="D65" s="2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61"/>
      <c r="R65" s="23"/>
    </row>
    <row r="66" spans="1:18" x14ac:dyDescent="0.2">
      <c r="A66" s="197"/>
      <c r="B66" s="59"/>
      <c r="C66" s="110"/>
      <c r="D66" s="2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61"/>
      <c r="R66" s="23"/>
    </row>
    <row r="67" spans="1:18" x14ac:dyDescent="0.2">
      <c r="A67" s="197"/>
      <c r="B67" s="59"/>
      <c r="C67" s="110"/>
      <c r="D67" s="2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61"/>
      <c r="R67" s="23"/>
    </row>
    <row r="68" spans="1:18" x14ac:dyDescent="0.2">
      <c r="A68" s="197"/>
      <c r="B68" s="59"/>
      <c r="C68" s="110"/>
      <c r="D68" s="2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61"/>
      <c r="R68" s="23"/>
    </row>
    <row r="69" spans="1:18" x14ac:dyDescent="0.2">
      <c r="A69" s="197"/>
      <c r="B69" s="59"/>
      <c r="C69" s="110"/>
      <c r="D69" s="2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61"/>
      <c r="R69" s="23"/>
    </row>
  </sheetData>
  <mergeCells count="11">
    <mergeCell ref="A1:Q1"/>
    <mergeCell ref="A2:Q2"/>
    <mergeCell ref="A3:Q3"/>
    <mergeCell ref="D5:I5"/>
    <mergeCell ref="N5:Q5"/>
    <mergeCell ref="J6:L6"/>
    <mergeCell ref="D6:I6"/>
    <mergeCell ref="A8:A9"/>
    <mergeCell ref="B8:B9"/>
    <mergeCell ref="C8:C9"/>
    <mergeCell ref="D8:D9"/>
  </mergeCells>
  <printOptions gridLinesSet="0"/>
  <pageMargins left="0.43307086614173229" right="0.19685039370078741" top="0.31496062992125984" bottom="0.47244094488188981" header="0.15748031496062992" footer="0.19685039370078741"/>
  <pageSetup scale="85" orientation="landscape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xUp2014</vt:lpstr>
      <vt:lpstr>xSector</vt:lpstr>
      <vt:lpstr>xPtdaING.PROPIOS 2015</vt:lpstr>
      <vt:lpstr>XPTDAESTATAL 2015 </vt:lpstr>
      <vt:lpstr>XPTDAFEDERAL 2015</vt:lpstr>
      <vt:lpstr>'XPTDAESTATAL 2015 '!Títulos_a_imprimir</vt:lpstr>
      <vt:lpstr>'XPTDAFEDERAL 2015'!Títulos_a_imprimir</vt:lpstr>
      <vt:lpstr>'xPtdaING.PROPIOS 2015'!Títulos_a_imprimir</vt:lpstr>
      <vt:lpstr>xUp2014!Títulos_a_imprimir</vt:lpstr>
    </vt:vector>
  </TitlesOfParts>
  <Manager/>
  <Company>Organización desconocida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Claudia</cp:lastModifiedBy>
  <cp:revision/>
  <dcterms:created xsi:type="dcterms:W3CDTF">1999-01-29T22:41:57Z</dcterms:created>
  <dcterms:modified xsi:type="dcterms:W3CDTF">2017-03-23T21:33:20Z</dcterms:modified>
  <cp:category/>
  <cp:contentStatus/>
</cp:coreProperties>
</file>